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50" yWindow="600" windowWidth="27225" windowHeight="11955"/>
  </bookViews>
  <sheets>
    <sheet name="Rekapitulace stavby" sheetId="1" r:id="rId1"/>
    <sheet name="SO 01 - SO 01" sheetId="2" r:id="rId2"/>
    <sheet name="SO 02 - SO 02" sheetId="3" r:id="rId3"/>
    <sheet name="SO 03 - SO 03" sheetId="4" r:id="rId4"/>
    <sheet name="SO 04 - VRN" sheetId="5" r:id="rId5"/>
    <sheet name="Pokyny pro vyplnění" sheetId="6" r:id="rId6"/>
  </sheets>
  <definedNames>
    <definedName name="_xlnm._FilterDatabase" localSheetId="1" hidden="1">'SO 01 - SO 01'!$C$75:$K$148</definedName>
    <definedName name="_xlnm._FilterDatabase" localSheetId="2" hidden="1">'SO 02 - SO 02'!$C$75:$K$148</definedName>
    <definedName name="_xlnm._FilterDatabase" localSheetId="3" hidden="1">'SO 03 - SO 03'!$C$81:$K$222</definedName>
    <definedName name="_xlnm._FilterDatabase" localSheetId="4" hidden="1">'SO 04 - VRN'!$C$76:$K$84</definedName>
    <definedName name="_xlnm.Print_Titles" localSheetId="0">'Rekapitulace stavby'!$49:$49</definedName>
    <definedName name="_xlnm.Print_Titles" localSheetId="1">'SO 01 - SO 01'!$75:$75</definedName>
    <definedName name="_xlnm.Print_Titles" localSheetId="2">'SO 02 - SO 02'!$75:$75</definedName>
    <definedName name="_xlnm.Print_Titles" localSheetId="3">'SO 03 - SO 03'!$81:$81</definedName>
    <definedName name="_xlnm.Print_Titles" localSheetId="4">'SO 04 - VRN'!$76:$76</definedName>
    <definedName name="_xlnm.Print_Area" localSheetId="5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stavby'!$C$39:$AQ$56</definedName>
    <definedName name="_xlnm.Print_Area" localSheetId="1">'SO 01 - SO 01'!$C$4:$J$36,'SO 01 - SO 01'!$C$42:$J$57,'SO 01 - SO 01'!$C$63:$K$148</definedName>
    <definedName name="_xlnm.Print_Area" localSheetId="2">'SO 02 - SO 02'!$C$4:$J$36,'SO 02 - SO 02'!$C$42:$J$57,'SO 02 - SO 02'!$C$63:$K$148</definedName>
    <definedName name="_xlnm.Print_Area" localSheetId="3">'SO 03 - SO 03'!$C$4:$J$36,'SO 03 - SO 03'!$C$42:$J$63,'SO 03 - SO 03'!$C$69:$K$222</definedName>
    <definedName name="_xlnm.Print_Area" localSheetId="4">'SO 04 - VRN'!$C$4:$J$36,'SO 04 - VRN'!$C$42:$J$58,'SO 04 - VRN'!$C$64:$K$84</definedName>
  </definedNames>
  <calcPr calcId="145621"/>
</workbook>
</file>

<file path=xl/calcChain.xml><?xml version="1.0" encoding="utf-8"?>
<calcChain xmlns="http://schemas.openxmlformats.org/spreadsheetml/2006/main">
  <c r="AY55" i="1" l="1"/>
  <c r="AX55" i="1"/>
  <c r="BI84" i="5"/>
  <c r="BH84" i="5"/>
  <c r="BG84" i="5"/>
  <c r="BF84" i="5"/>
  <c r="T84" i="5"/>
  <c r="R84" i="5"/>
  <c r="P84" i="5"/>
  <c r="BK84" i="5"/>
  <c r="J84" i="5"/>
  <c r="BE84" i="5" s="1"/>
  <c r="BI83" i="5"/>
  <c r="BH83" i="5"/>
  <c r="BG83" i="5"/>
  <c r="BF83" i="5"/>
  <c r="T83" i="5"/>
  <c r="R83" i="5"/>
  <c r="P83" i="5"/>
  <c r="BK83" i="5"/>
  <c r="J83" i="5"/>
  <c r="BE83" i="5"/>
  <c r="BI82" i="5"/>
  <c r="BH82" i="5"/>
  <c r="BG82" i="5"/>
  <c r="BF82" i="5"/>
  <c r="T82" i="5"/>
  <c r="R82" i="5"/>
  <c r="P82" i="5"/>
  <c r="BK82" i="5"/>
  <c r="J82" i="5"/>
  <c r="BE82" i="5" s="1"/>
  <c r="BI81" i="5"/>
  <c r="BH81" i="5"/>
  <c r="BG81" i="5"/>
  <c r="BF81" i="5"/>
  <c r="T81" i="5"/>
  <c r="R81" i="5"/>
  <c r="P81" i="5"/>
  <c r="P78" i="5" s="1"/>
  <c r="P77" i="5" s="1"/>
  <c r="AU55" i="1" s="1"/>
  <c r="BK81" i="5"/>
  <c r="BK78" i="5" s="1"/>
  <c r="J81" i="5"/>
  <c r="BE81" i="5"/>
  <c r="BI80" i="5"/>
  <c r="F34" i="5" s="1"/>
  <c r="BD55" i="1" s="1"/>
  <c r="BH80" i="5"/>
  <c r="BG80" i="5"/>
  <c r="BF80" i="5"/>
  <c r="T80" i="5"/>
  <c r="R80" i="5"/>
  <c r="P80" i="5"/>
  <c r="BK80" i="5"/>
  <c r="J80" i="5"/>
  <c r="BE80" i="5" s="1"/>
  <c r="BI79" i="5"/>
  <c r="BH79" i="5"/>
  <c r="F33" i="5" s="1"/>
  <c r="BC55" i="1" s="1"/>
  <c r="BG79" i="5"/>
  <c r="F32" i="5" s="1"/>
  <c r="BB55" i="1" s="1"/>
  <c r="BF79" i="5"/>
  <c r="F31" i="5" s="1"/>
  <c r="BA55" i="1" s="1"/>
  <c r="J31" i="5"/>
  <c r="AW55" i="1" s="1"/>
  <c r="T79" i="5"/>
  <c r="T78" i="5" s="1"/>
  <c r="T77" i="5" s="1"/>
  <c r="R79" i="5"/>
  <c r="R78" i="5"/>
  <c r="R77" i="5" s="1"/>
  <c r="P79" i="5"/>
  <c r="BK79" i="5"/>
  <c r="J79" i="5"/>
  <c r="BE79" i="5"/>
  <c r="F71" i="5"/>
  <c r="E69" i="5"/>
  <c r="F49" i="5"/>
  <c r="E47" i="5"/>
  <c r="J21" i="5"/>
  <c r="E21" i="5"/>
  <c r="J51" i="5" s="1"/>
  <c r="J73" i="5"/>
  <c r="J20" i="5"/>
  <c r="J18" i="5"/>
  <c r="E18" i="5"/>
  <c r="F52" i="5" s="1"/>
  <c r="J17" i="5"/>
  <c r="J15" i="5"/>
  <c r="E15" i="5"/>
  <c r="F73" i="5" s="1"/>
  <c r="F51" i="5"/>
  <c r="J14" i="5"/>
  <c r="J12" i="5"/>
  <c r="J71" i="5" s="1"/>
  <c r="J49" i="5"/>
  <c r="E7" i="5"/>
  <c r="E45" i="5" s="1"/>
  <c r="AY54" i="1"/>
  <c r="AX54" i="1"/>
  <c r="BI222" i="4"/>
  <c r="BH222" i="4"/>
  <c r="BG222" i="4"/>
  <c r="BF222" i="4"/>
  <c r="T222" i="4"/>
  <c r="R222" i="4"/>
  <c r="P222" i="4"/>
  <c r="BK222" i="4"/>
  <c r="J222" i="4"/>
  <c r="BE222" i="4" s="1"/>
  <c r="BI221" i="4"/>
  <c r="BH221" i="4"/>
  <c r="BG221" i="4"/>
  <c r="BF221" i="4"/>
  <c r="T221" i="4"/>
  <c r="R221" i="4"/>
  <c r="P221" i="4"/>
  <c r="BK221" i="4"/>
  <c r="J221" i="4"/>
  <c r="BE221" i="4"/>
  <c r="BI220" i="4"/>
  <c r="BH220" i="4"/>
  <c r="BG220" i="4"/>
  <c r="BF220" i="4"/>
  <c r="T220" i="4"/>
  <c r="R220" i="4"/>
  <c r="P220" i="4"/>
  <c r="BK220" i="4"/>
  <c r="J220" i="4"/>
  <c r="BE220" i="4" s="1"/>
  <c r="BI219" i="4"/>
  <c r="BH219" i="4"/>
  <c r="BG219" i="4"/>
  <c r="BF219" i="4"/>
  <c r="T219" i="4"/>
  <c r="R219" i="4"/>
  <c r="P219" i="4"/>
  <c r="BK219" i="4"/>
  <c r="J219" i="4"/>
  <c r="BE219" i="4"/>
  <c r="BI218" i="4"/>
  <c r="BH218" i="4"/>
  <c r="BG218" i="4"/>
  <c r="BF218" i="4"/>
  <c r="T218" i="4"/>
  <c r="R218" i="4"/>
  <c r="P218" i="4"/>
  <c r="BK218" i="4"/>
  <c r="J218" i="4"/>
  <c r="BE218" i="4" s="1"/>
  <c r="BI217" i="4"/>
  <c r="BH217" i="4"/>
  <c r="BG217" i="4"/>
  <c r="BF217" i="4"/>
  <c r="T217" i="4"/>
  <c r="R217" i="4"/>
  <c r="P217" i="4"/>
  <c r="BK217" i="4"/>
  <c r="J217" i="4"/>
  <c r="BE217" i="4"/>
  <c r="BI216" i="4"/>
  <c r="BH216" i="4"/>
  <c r="BG216" i="4"/>
  <c r="BF216" i="4"/>
  <c r="T216" i="4"/>
  <c r="R216" i="4"/>
  <c r="P216" i="4"/>
  <c r="BK216" i="4"/>
  <c r="J216" i="4"/>
  <c r="BE216" i="4" s="1"/>
  <c r="BI215" i="4"/>
  <c r="BH215" i="4"/>
  <c r="BG215" i="4"/>
  <c r="BF215" i="4"/>
  <c r="T215" i="4"/>
  <c r="R215" i="4"/>
  <c r="P215" i="4"/>
  <c r="BK215" i="4"/>
  <c r="J215" i="4"/>
  <c r="BE215" i="4"/>
  <c r="BI214" i="4"/>
  <c r="BH214" i="4"/>
  <c r="BG214" i="4"/>
  <c r="BF214" i="4"/>
  <c r="T214" i="4"/>
  <c r="R214" i="4"/>
  <c r="P214" i="4"/>
  <c r="BK214" i="4"/>
  <c r="J214" i="4"/>
  <c r="BE214" i="4" s="1"/>
  <c r="BI213" i="4"/>
  <c r="BH213" i="4"/>
  <c r="BG213" i="4"/>
  <c r="BF213" i="4"/>
  <c r="T213" i="4"/>
  <c r="R213" i="4"/>
  <c r="P213" i="4"/>
  <c r="BK213" i="4"/>
  <c r="J213" i="4"/>
  <c r="BE213" i="4"/>
  <c r="BI212" i="4"/>
  <c r="BH212" i="4"/>
  <c r="BG212" i="4"/>
  <c r="BF212" i="4"/>
  <c r="T212" i="4"/>
  <c r="R212" i="4"/>
  <c r="P212" i="4"/>
  <c r="BK212" i="4"/>
  <c r="J212" i="4"/>
  <c r="BE212" i="4" s="1"/>
  <c r="BI211" i="4"/>
  <c r="BH211" i="4"/>
  <c r="BG211" i="4"/>
  <c r="BF211" i="4"/>
  <c r="T211" i="4"/>
  <c r="R211" i="4"/>
  <c r="P211" i="4"/>
  <c r="BK211" i="4"/>
  <c r="J211" i="4"/>
  <c r="BE211" i="4"/>
  <c r="BI210" i="4"/>
  <c r="BH210" i="4"/>
  <c r="BG210" i="4"/>
  <c r="BF210" i="4"/>
  <c r="T210" i="4"/>
  <c r="R210" i="4"/>
  <c r="P210" i="4"/>
  <c r="BK210" i="4"/>
  <c r="J210" i="4"/>
  <c r="BE210" i="4" s="1"/>
  <c r="BI209" i="4"/>
  <c r="BH209" i="4"/>
  <c r="BG209" i="4"/>
  <c r="BF209" i="4"/>
  <c r="T209" i="4"/>
  <c r="R209" i="4"/>
  <c r="P209" i="4"/>
  <c r="BK209" i="4"/>
  <c r="J209" i="4"/>
  <c r="BE209" i="4"/>
  <c r="BI208" i="4"/>
  <c r="BH208" i="4"/>
  <c r="BG208" i="4"/>
  <c r="BF208" i="4"/>
  <c r="T208" i="4"/>
  <c r="R208" i="4"/>
  <c r="P208" i="4"/>
  <c r="BK208" i="4"/>
  <c r="J208" i="4"/>
  <c r="BE208" i="4" s="1"/>
  <c r="BI207" i="4"/>
  <c r="BH207" i="4"/>
  <c r="BG207" i="4"/>
  <c r="BF207" i="4"/>
  <c r="T207" i="4"/>
  <c r="R207" i="4"/>
  <c r="P207" i="4"/>
  <c r="BK207" i="4"/>
  <c r="J207" i="4"/>
  <c r="BE207" i="4"/>
  <c r="BI206" i="4"/>
  <c r="BH206" i="4"/>
  <c r="BG206" i="4"/>
  <c r="BF206" i="4"/>
  <c r="T206" i="4"/>
  <c r="R206" i="4"/>
  <c r="P206" i="4"/>
  <c r="BK206" i="4"/>
  <c r="J206" i="4"/>
  <c r="BE206" i="4" s="1"/>
  <c r="BI205" i="4"/>
  <c r="BH205" i="4"/>
  <c r="BG205" i="4"/>
  <c r="BF205" i="4"/>
  <c r="T205" i="4"/>
  <c r="R205" i="4"/>
  <c r="P205" i="4"/>
  <c r="BK205" i="4"/>
  <c r="J205" i="4"/>
  <c r="BE205" i="4"/>
  <c r="BI204" i="4"/>
  <c r="BH204" i="4"/>
  <c r="BG204" i="4"/>
  <c r="BF204" i="4"/>
  <c r="T204" i="4"/>
  <c r="R204" i="4"/>
  <c r="P204" i="4"/>
  <c r="BK204" i="4"/>
  <c r="J204" i="4"/>
  <c r="BE204" i="4" s="1"/>
  <c r="BI203" i="4"/>
  <c r="BH203" i="4"/>
  <c r="BG203" i="4"/>
  <c r="BF203" i="4"/>
  <c r="T203" i="4"/>
  <c r="R203" i="4"/>
  <c r="P203" i="4"/>
  <c r="BK203" i="4"/>
  <c r="J203" i="4"/>
  <c r="BE203" i="4"/>
  <c r="BI202" i="4"/>
  <c r="BH202" i="4"/>
  <c r="BG202" i="4"/>
  <c r="BF202" i="4"/>
  <c r="T202" i="4"/>
  <c r="R202" i="4"/>
  <c r="P202" i="4"/>
  <c r="BK202" i="4"/>
  <c r="J202" i="4"/>
  <c r="BE202" i="4" s="1"/>
  <c r="BI201" i="4"/>
  <c r="BH201" i="4"/>
  <c r="BG201" i="4"/>
  <c r="BF201" i="4"/>
  <c r="T201" i="4"/>
  <c r="R201" i="4"/>
  <c r="P201" i="4"/>
  <c r="BK201" i="4"/>
  <c r="J201" i="4"/>
  <c r="BE201" i="4"/>
  <c r="BI200" i="4"/>
  <c r="BH200" i="4"/>
  <c r="BG200" i="4"/>
  <c r="BF200" i="4"/>
  <c r="T200" i="4"/>
  <c r="R200" i="4"/>
  <c r="P200" i="4"/>
  <c r="BK200" i="4"/>
  <c r="J200" i="4"/>
  <c r="BE200" i="4" s="1"/>
  <c r="BI199" i="4"/>
  <c r="BH199" i="4"/>
  <c r="BG199" i="4"/>
  <c r="BF199" i="4"/>
  <c r="T199" i="4"/>
  <c r="T198" i="4"/>
  <c r="R199" i="4"/>
  <c r="R198" i="4" s="1"/>
  <c r="P199" i="4"/>
  <c r="P198" i="4"/>
  <c r="BK199" i="4"/>
  <c r="BK198" i="4" s="1"/>
  <c r="J198" i="4" s="1"/>
  <c r="J62" i="4" s="1"/>
  <c r="J199" i="4"/>
  <c r="BE199" i="4" s="1"/>
  <c r="BI197" i="4"/>
  <c r="BH197" i="4"/>
  <c r="BG197" i="4"/>
  <c r="BF197" i="4"/>
  <c r="T197" i="4"/>
  <c r="R197" i="4"/>
  <c r="P197" i="4"/>
  <c r="BK197" i="4"/>
  <c r="J197" i="4"/>
  <c r="BE197" i="4"/>
  <c r="BI196" i="4"/>
  <c r="BH196" i="4"/>
  <c r="BG196" i="4"/>
  <c r="BF196" i="4"/>
  <c r="T196" i="4"/>
  <c r="R196" i="4"/>
  <c r="P196" i="4"/>
  <c r="BK196" i="4"/>
  <c r="J196" i="4"/>
  <c r="BE196" i="4" s="1"/>
  <c r="BI195" i="4"/>
  <c r="BH195" i="4"/>
  <c r="BG195" i="4"/>
  <c r="BF195" i="4"/>
  <c r="T195" i="4"/>
  <c r="R195" i="4"/>
  <c r="P195" i="4"/>
  <c r="BK195" i="4"/>
  <c r="J195" i="4"/>
  <c r="BE195" i="4"/>
  <c r="BI194" i="4"/>
  <c r="BH194" i="4"/>
  <c r="BG194" i="4"/>
  <c r="BF194" i="4"/>
  <c r="T194" i="4"/>
  <c r="R194" i="4"/>
  <c r="P194" i="4"/>
  <c r="BK194" i="4"/>
  <c r="J194" i="4"/>
  <c r="BE194" i="4" s="1"/>
  <c r="BI193" i="4"/>
  <c r="BH193" i="4"/>
  <c r="BG193" i="4"/>
  <c r="BF193" i="4"/>
  <c r="T193" i="4"/>
  <c r="R193" i="4"/>
  <c r="P193" i="4"/>
  <c r="BK193" i="4"/>
  <c r="J193" i="4"/>
  <c r="BE193" i="4"/>
  <c r="BI192" i="4"/>
  <c r="BH192" i="4"/>
  <c r="BG192" i="4"/>
  <c r="BF192" i="4"/>
  <c r="T192" i="4"/>
  <c r="R192" i="4"/>
  <c r="P192" i="4"/>
  <c r="BK192" i="4"/>
  <c r="J192" i="4"/>
  <c r="BE192" i="4" s="1"/>
  <c r="BI191" i="4"/>
  <c r="BH191" i="4"/>
  <c r="BG191" i="4"/>
  <c r="BF191" i="4"/>
  <c r="T191" i="4"/>
  <c r="R191" i="4"/>
  <c r="P191" i="4"/>
  <c r="BK191" i="4"/>
  <c r="J191" i="4"/>
  <c r="BE191" i="4"/>
  <c r="BI190" i="4"/>
  <c r="BH190" i="4"/>
  <c r="BG190" i="4"/>
  <c r="BF190" i="4"/>
  <c r="T190" i="4"/>
  <c r="R190" i="4"/>
  <c r="P190" i="4"/>
  <c r="BK190" i="4"/>
  <c r="J190" i="4"/>
  <c r="BE190" i="4" s="1"/>
  <c r="BI189" i="4"/>
  <c r="BH189" i="4"/>
  <c r="BG189" i="4"/>
  <c r="BF189" i="4"/>
  <c r="T189" i="4"/>
  <c r="R189" i="4"/>
  <c r="P189" i="4"/>
  <c r="BK189" i="4"/>
  <c r="J189" i="4"/>
  <c r="BE189" i="4"/>
  <c r="BI188" i="4"/>
  <c r="BH188" i="4"/>
  <c r="BG188" i="4"/>
  <c r="BF188" i="4"/>
  <c r="T188" i="4"/>
  <c r="R188" i="4"/>
  <c r="P188" i="4"/>
  <c r="BK188" i="4"/>
  <c r="J188" i="4"/>
  <c r="BE188" i="4" s="1"/>
  <c r="BI187" i="4"/>
  <c r="BH187" i="4"/>
  <c r="BG187" i="4"/>
  <c r="BF187" i="4"/>
  <c r="T187" i="4"/>
  <c r="R187" i="4"/>
  <c r="P187" i="4"/>
  <c r="BK187" i="4"/>
  <c r="J187" i="4"/>
  <c r="BE187" i="4"/>
  <c r="BI186" i="4"/>
  <c r="BH186" i="4"/>
  <c r="BG186" i="4"/>
  <c r="BF186" i="4"/>
  <c r="T186" i="4"/>
  <c r="R186" i="4"/>
  <c r="P186" i="4"/>
  <c r="BK186" i="4"/>
  <c r="J186" i="4"/>
  <c r="BE186" i="4" s="1"/>
  <c r="BI185" i="4"/>
  <c r="BH185" i="4"/>
  <c r="BG185" i="4"/>
  <c r="BF185" i="4"/>
  <c r="T185" i="4"/>
  <c r="R185" i="4"/>
  <c r="P185" i="4"/>
  <c r="BK185" i="4"/>
  <c r="J185" i="4"/>
  <c r="BE185" i="4"/>
  <c r="BI184" i="4"/>
  <c r="BH184" i="4"/>
  <c r="BG184" i="4"/>
  <c r="BF184" i="4"/>
  <c r="T184" i="4"/>
  <c r="R184" i="4"/>
  <c r="P184" i="4"/>
  <c r="BK184" i="4"/>
  <c r="J184" i="4"/>
  <c r="BE184" i="4" s="1"/>
  <c r="BI183" i="4"/>
  <c r="BH183" i="4"/>
  <c r="BG183" i="4"/>
  <c r="BF183" i="4"/>
  <c r="T183" i="4"/>
  <c r="R183" i="4"/>
  <c r="P183" i="4"/>
  <c r="BK183" i="4"/>
  <c r="J183" i="4"/>
  <c r="BE183" i="4"/>
  <c r="BI182" i="4"/>
  <c r="BH182" i="4"/>
  <c r="BG182" i="4"/>
  <c r="BF182" i="4"/>
  <c r="T182" i="4"/>
  <c r="R182" i="4"/>
  <c r="P182" i="4"/>
  <c r="BK182" i="4"/>
  <c r="J182" i="4"/>
  <c r="BE182" i="4" s="1"/>
  <c r="BI181" i="4"/>
  <c r="BH181" i="4"/>
  <c r="BG181" i="4"/>
  <c r="BF181" i="4"/>
  <c r="T181" i="4"/>
  <c r="R181" i="4"/>
  <c r="P181" i="4"/>
  <c r="BK181" i="4"/>
  <c r="J181" i="4"/>
  <c r="BE181" i="4"/>
  <c r="BI180" i="4"/>
  <c r="BH180" i="4"/>
  <c r="BG180" i="4"/>
  <c r="BF180" i="4"/>
  <c r="T180" i="4"/>
  <c r="R180" i="4"/>
  <c r="P180" i="4"/>
  <c r="BK180" i="4"/>
  <c r="J180" i="4"/>
  <c r="BE180" i="4"/>
  <c r="BI179" i="4"/>
  <c r="BH179" i="4"/>
  <c r="BG179" i="4"/>
  <c r="BF179" i="4"/>
  <c r="T179" i="4"/>
  <c r="R179" i="4"/>
  <c r="P179" i="4"/>
  <c r="BK179" i="4"/>
  <c r="J179" i="4"/>
  <c r="BE179" i="4"/>
  <c r="BI178" i="4"/>
  <c r="BH178" i="4"/>
  <c r="BG178" i="4"/>
  <c r="BF178" i="4"/>
  <c r="T178" i="4"/>
  <c r="R178" i="4"/>
  <c r="P178" i="4"/>
  <c r="BK178" i="4"/>
  <c r="J178" i="4"/>
  <c r="BE178" i="4"/>
  <c r="BI177" i="4"/>
  <c r="BH177" i="4"/>
  <c r="BG177" i="4"/>
  <c r="BF177" i="4"/>
  <c r="T177" i="4"/>
  <c r="R177" i="4"/>
  <c r="R174" i="4" s="1"/>
  <c r="P177" i="4"/>
  <c r="BK177" i="4"/>
  <c r="J177" i="4"/>
  <c r="BE177" i="4"/>
  <c r="BI176" i="4"/>
  <c r="BH176" i="4"/>
  <c r="BG176" i="4"/>
  <c r="BF176" i="4"/>
  <c r="T176" i="4"/>
  <c r="R176" i="4"/>
  <c r="P176" i="4"/>
  <c r="BK176" i="4"/>
  <c r="BK174" i="4" s="1"/>
  <c r="J174" i="4" s="1"/>
  <c r="J61" i="4" s="1"/>
  <c r="J176" i="4"/>
  <c r="BE176" i="4"/>
  <c r="BI175" i="4"/>
  <c r="BH175" i="4"/>
  <c r="BG175" i="4"/>
  <c r="BF175" i="4"/>
  <c r="T175" i="4"/>
  <c r="T174" i="4"/>
  <c r="R175" i="4"/>
  <c r="P175" i="4"/>
  <c r="P174" i="4"/>
  <c r="BK175" i="4"/>
  <c r="J175" i="4"/>
  <c r="BE175" i="4" s="1"/>
  <c r="BI173" i="4"/>
  <c r="BH173" i="4"/>
  <c r="BG173" i="4"/>
  <c r="BF173" i="4"/>
  <c r="T173" i="4"/>
  <c r="R173" i="4"/>
  <c r="P173" i="4"/>
  <c r="BK173" i="4"/>
  <c r="J173" i="4"/>
  <c r="BE173" i="4"/>
  <c r="BI172" i="4"/>
  <c r="BH172" i="4"/>
  <c r="BG172" i="4"/>
  <c r="BF172" i="4"/>
  <c r="T172" i="4"/>
  <c r="R172" i="4"/>
  <c r="P172" i="4"/>
  <c r="BK172" i="4"/>
  <c r="J172" i="4"/>
  <c r="BE172" i="4"/>
  <c r="BI171" i="4"/>
  <c r="BH171" i="4"/>
  <c r="BG171" i="4"/>
  <c r="BF171" i="4"/>
  <c r="T171" i="4"/>
  <c r="R171" i="4"/>
  <c r="P171" i="4"/>
  <c r="BK171" i="4"/>
  <c r="J171" i="4"/>
  <c r="BE171" i="4"/>
  <c r="BI170" i="4"/>
  <c r="BH170" i="4"/>
  <c r="BG170" i="4"/>
  <c r="BF170" i="4"/>
  <c r="T170" i="4"/>
  <c r="R170" i="4"/>
  <c r="P170" i="4"/>
  <c r="BK170" i="4"/>
  <c r="J170" i="4"/>
  <c r="BE170" i="4"/>
  <c r="BI169" i="4"/>
  <c r="BH169" i="4"/>
  <c r="BG169" i="4"/>
  <c r="BF169" i="4"/>
  <c r="T169" i="4"/>
  <c r="R169" i="4"/>
  <c r="P169" i="4"/>
  <c r="BK169" i="4"/>
  <c r="J169" i="4"/>
  <c r="BE169" i="4"/>
  <c r="BI168" i="4"/>
  <c r="BH168" i="4"/>
  <c r="BG168" i="4"/>
  <c r="BF168" i="4"/>
  <c r="T168" i="4"/>
  <c r="R168" i="4"/>
  <c r="P168" i="4"/>
  <c r="BK168" i="4"/>
  <c r="J168" i="4"/>
  <c r="BE168" i="4"/>
  <c r="BI167" i="4"/>
  <c r="BH167" i="4"/>
  <c r="BG167" i="4"/>
  <c r="BF167" i="4"/>
  <c r="T167" i="4"/>
  <c r="R167" i="4"/>
  <c r="P167" i="4"/>
  <c r="BK167" i="4"/>
  <c r="J167" i="4"/>
  <c r="BE167" i="4"/>
  <c r="BI166" i="4"/>
  <c r="BH166" i="4"/>
  <c r="BG166" i="4"/>
  <c r="BF166" i="4"/>
  <c r="T166" i="4"/>
  <c r="R166" i="4"/>
  <c r="P166" i="4"/>
  <c r="BK166" i="4"/>
  <c r="J166" i="4"/>
  <c r="BE166" i="4"/>
  <c r="BI165" i="4"/>
  <c r="BH165" i="4"/>
  <c r="BG165" i="4"/>
  <c r="BF165" i="4"/>
  <c r="T165" i="4"/>
  <c r="R165" i="4"/>
  <c r="P165" i="4"/>
  <c r="BK165" i="4"/>
  <c r="J165" i="4"/>
  <c r="BE165" i="4"/>
  <c r="BI164" i="4"/>
  <c r="BH164" i="4"/>
  <c r="BG164" i="4"/>
  <c r="BF164" i="4"/>
  <c r="T164" i="4"/>
  <c r="R164" i="4"/>
  <c r="P164" i="4"/>
  <c r="BK164" i="4"/>
  <c r="J164" i="4"/>
  <c r="BE164" i="4"/>
  <c r="BI163" i="4"/>
  <c r="BH163" i="4"/>
  <c r="BG163" i="4"/>
  <c r="BF163" i="4"/>
  <c r="T163" i="4"/>
  <c r="R163" i="4"/>
  <c r="P163" i="4"/>
  <c r="BK163" i="4"/>
  <c r="J163" i="4"/>
  <c r="BE163" i="4"/>
  <c r="BI162" i="4"/>
  <c r="BH162" i="4"/>
  <c r="BG162" i="4"/>
  <c r="BF162" i="4"/>
  <c r="T162" i="4"/>
  <c r="R162" i="4"/>
  <c r="P162" i="4"/>
  <c r="BK162" i="4"/>
  <c r="J162" i="4"/>
  <c r="BE162" i="4"/>
  <c r="BI161" i="4"/>
  <c r="BH161" i="4"/>
  <c r="BG161" i="4"/>
  <c r="BF161" i="4"/>
  <c r="T161" i="4"/>
  <c r="R161" i="4"/>
  <c r="P161" i="4"/>
  <c r="BK161" i="4"/>
  <c r="J161" i="4"/>
  <c r="BE161" i="4"/>
  <c r="BI160" i="4"/>
  <c r="BH160" i="4"/>
  <c r="BG160" i="4"/>
  <c r="BF160" i="4"/>
  <c r="T160" i="4"/>
  <c r="R160" i="4"/>
  <c r="P160" i="4"/>
  <c r="BK160" i="4"/>
  <c r="J160" i="4"/>
  <c r="BE160" i="4"/>
  <c r="BI159" i="4"/>
  <c r="BH159" i="4"/>
  <c r="BG159" i="4"/>
  <c r="BF159" i="4"/>
  <c r="T159" i="4"/>
  <c r="R159" i="4"/>
  <c r="P159" i="4"/>
  <c r="BK159" i="4"/>
  <c r="J159" i="4"/>
  <c r="BE159" i="4"/>
  <c r="BI158" i="4"/>
  <c r="BH158" i="4"/>
  <c r="BG158" i="4"/>
  <c r="BF158" i="4"/>
  <c r="T158" i="4"/>
  <c r="R158" i="4"/>
  <c r="P158" i="4"/>
  <c r="BK158" i="4"/>
  <c r="J158" i="4"/>
  <c r="BE158" i="4"/>
  <c r="BI157" i="4"/>
  <c r="BH157" i="4"/>
  <c r="BG157" i="4"/>
  <c r="BF157" i="4"/>
  <c r="T157" i="4"/>
  <c r="R157" i="4"/>
  <c r="P157" i="4"/>
  <c r="BK157" i="4"/>
  <c r="J157" i="4"/>
  <c r="BE157" i="4"/>
  <c r="BI156" i="4"/>
  <c r="BH156" i="4"/>
  <c r="BG156" i="4"/>
  <c r="BF156" i="4"/>
  <c r="T156" i="4"/>
  <c r="R156" i="4"/>
  <c r="P156" i="4"/>
  <c r="BK156" i="4"/>
  <c r="J156" i="4"/>
  <c r="BE156" i="4"/>
  <c r="BI155" i="4"/>
  <c r="BH155" i="4"/>
  <c r="BG155" i="4"/>
  <c r="BF155" i="4"/>
  <c r="T155" i="4"/>
  <c r="R155" i="4"/>
  <c r="P155" i="4"/>
  <c r="BK155" i="4"/>
  <c r="J155" i="4"/>
  <c r="BE155" i="4"/>
  <c r="BI154" i="4"/>
  <c r="BH154" i="4"/>
  <c r="BG154" i="4"/>
  <c r="BF154" i="4"/>
  <c r="T154" i="4"/>
  <c r="R154" i="4"/>
  <c r="P154" i="4"/>
  <c r="BK154" i="4"/>
  <c r="J154" i="4"/>
  <c r="BE154" i="4"/>
  <c r="BI153" i="4"/>
  <c r="BH153" i="4"/>
  <c r="BG153" i="4"/>
  <c r="BF153" i="4"/>
  <c r="T153" i="4"/>
  <c r="R153" i="4"/>
  <c r="P153" i="4"/>
  <c r="BK153" i="4"/>
  <c r="J153" i="4"/>
  <c r="BE153" i="4"/>
  <c r="BI152" i="4"/>
  <c r="BH152" i="4"/>
  <c r="BG152" i="4"/>
  <c r="BF152" i="4"/>
  <c r="T152" i="4"/>
  <c r="R152" i="4"/>
  <c r="P152" i="4"/>
  <c r="BK152" i="4"/>
  <c r="J152" i="4"/>
  <c r="BE152" i="4"/>
  <c r="BI151" i="4"/>
  <c r="BH151" i="4"/>
  <c r="BG151" i="4"/>
  <c r="BF151" i="4"/>
  <c r="T151" i="4"/>
  <c r="R151" i="4"/>
  <c r="P151" i="4"/>
  <c r="BK151" i="4"/>
  <c r="J151" i="4"/>
  <c r="BE151" i="4"/>
  <c r="BI150" i="4"/>
  <c r="BH150" i="4"/>
  <c r="BG150" i="4"/>
  <c r="BF150" i="4"/>
  <c r="T150" i="4"/>
  <c r="R150" i="4"/>
  <c r="P150" i="4"/>
  <c r="BK150" i="4"/>
  <c r="J150" i="4"/>
  <c r="BE150" i="4"/>
  <c r="BI149" i="4"/>
  <c r="BH149" i="4"/>
  <c r="BG149" i="4"/>
  <c r="BF149" i="4"/>
  <c r="T149" i="4"/>
  <c r="R149" i="4"/>
  <c r="P149" i="4"/>
  <c r="BK149" i="4"/>
  <c r="J149" i="4"/>
  <c r="BE149" i="4"/>
  <c r="BI148" i="4"/>
  <c r="BH148" i="4"/>
  <c r="BG148" i="4"/>
  <c r="BF148" i="4"/>
  <c r="T148" i="4"/>
  <c r="R148" i="4"/>
  <c r="P148" i="4"/>
  <c r="BK148" i="4"/>
  <c r="J148" i="4"/>
  <c r="BE148" i="4"/>
  <c r="BI147" i="4"/>
  <c r="BH147" i="4"/>
  <c r="BG147" i="4"/>
  <c r="BF147" i="4"/>
  <c r="T147" i="4"/>
  <c r="R147" i="4"/>
  <c r="P147" i="4"/>
  <c r="BK147" i="4"/>
  <c r="J147" i="4"/>
  <c r="BE147" i="4"/>
  <c r="BI146" i="4"/>
  <c r="BH146" i="4"/>
  <c r="BG146" i="4"/>
  <c r="BF146" i="4"/>
  <c r="T146" i="4"/>
  <c r="R146" i="4"/>
  <c r="P146" i="4"/>
  <c r="BK146" i="4"/>
  <c r="J146" i="4"/>
  <c r="BE146" i="4"/>
  <c r="BI145" i="4"/>
  <c r="BH145" i="4"/>
  <c r="BG145" i="4"/>
  <c r="BF145" i="4"/>
  <c r="T145" i="4"/>
  <c r="R145" i="4"/>
  <c r="P145" i="4"/>
  <c r="BK145" i="4"/>
  <c r="J145" i="4"/>
  <c r="BE145" i="4"/>
  <c r="BI144" i="4"/>
  <c r="BH144" i="4"/>
  <c r="BG144" i="4"/>
  <c r="BF144" i="4"/>
  <c r="T144" i="4"/>
  <c r="R144" i="4"/>
  <c r="P144" i="4"/>
  <c r="BK144" i="4"/>
  <c r="J144" i="4"/>
  <c r="BE144" i="4"/>
  <c r="BI143" i="4"/>
  <c r="BH143" i="4"/>
  <c r="BG143" i="4"/>
  <c r="BF143" i="4"/>
  <c r="T143" i="4"/>
  <c r="R143" i="4"/>
  <c r="P143" i="4"/>
  <c r="BK143" i="4"/>
  <c r="J143" i="4"/>
  <c r="BE143" i="4"/>
  <c r="BI142" i="4"/>
  <c r="BH142" i="4"/>
  <c r="BG142" i="4"/>
  <c r="BF142" i="4"/>
  <c r="T142" i="4"/>
  <c r="T141" i="4"/>
  <c r="R142" i="4"/>
  <c r="R141" i="4"/>
  <c r="P142" i="4"/>
  <c r="P141" i="4"/>
  <c r="BK142" i="4"/>
  <c r="BK141" i="4"/>
  <c r="J141" i="4" s="1"/>
  <c r="J60" i="4" s="1"/>
  <c r="J142" i="4"/>
  <c r="BE142" i="4" s="1"/>
  <c r="BI140" i="4"/>
  <c r="BH140" i="4"/>
  <c r="BG140" i="4"/>
  <c r="BF140" i="4"/>
  <c r="T140" i="4"/>
  <c r="R140" i="4"/>
  <c r="P140" i="4"/>
  <c r="BK140" i="4"/>
  <c r="J140" i="4"/>
  <c r="BE140" i="4"/>
  <c r="BI139" i="4"/>
  <c r="BH139" i="4"/>
  <c r="BG139" i="4"/>
  <c r="BF139" i="4"/>
  <c r="T139" i="4"/>
  <c r="R139" i="4"/>
  <c r="P139" i="4"/>
  <c r="BK139" i="4"/>
  <c r="J139" i="4"/>
  <c r="BE139" i="4"/>
  <c r="BI138" i="4"/>
  <c r="BH138" i="4"/>
  <c r="BG138" i="4"/>
  <c r="BF138" i="4"/>
  <c r="T138" i="4"/>
  <c r="R138" i="4"/>
  <c r="P138" i="4"/>
  <c r="BK138" i="4"/>
  <c r="J138" i="4"/>
  <c r="BE138" i="4"/>
  <c r="BI137" i="4"/>
  <c r="BH137" i="4"/>
  <c r="BG137" i="4"/>
  <c r="BF137" i="4"/>
  <c r="T137" i="4"/>
  <c r="R137" i="4"/>
  <c r="P137" i="4"/>
  <c r="BK137" i="4"/>
  <c r="J137" i="4"/>
  <c r="BE137" i="4"/>
  <c r="BI136" i="4"/>
  <c r="BH136" i="4"/>
  <c r="BG136" i="4"/>
  <c r="BF136" i="4"/>
  <c r="T136" i="4"/>
  <c r="R136" i="4"/>
  <c r="P136" i="4"/>
  <c r="BK136" i="4"/>
  <c r="J136" i="4"/>
  <c r="BE136" i="4"/>
  <c r="BI135" i="4"/>
  <c r="BH135" i="4"/>
  <c r="BG135" i="4"/>
  <c r="BF135" i="4"/>
  <c r="T135" i="4"/>
  <c r="R135" i="4"/>
  <c r="P135" i="4"/>
  <c r="BK135" i="4"/>
  <c r="J135" i="4"/>
  <c r="BE135" i="4"/>
  <c r="BI134" i="4"/>
  <c r="BH134" i="4"/>
  <c r="BG134" i="4"/>
  <c r="BF134" i="4"/>
  <c r="T134" i="4"/>
  <c r="R134" i="4"/>
  <c r="P134" i="4"/>
  <c r="BK134" i="4"/>
  <c r="J134" i="4"/>
  <c r="BE134" i="4"/>
  <c r="BI133" i="4"/>
  <c r="BH133" i="4"/>
  <c r="BG133" i="4"/>
  <c r="BF133" i="4"/>
  <c r="T133" i="4"/>
  <c r="R133" i="4"/>
  <c r="P133" i="4"/>
  <c r="BK133" i="4"/>
  <c r="J133" i="4"/>
  <c r="BE133" i="4"/>
  <c r="BI132" i="4"/>
  <c r="BH132" i="4"/>
  <c r="BG132" i="4"/>
  <c r="BF132" i="4"/>
  <c r="T132" i="4"/>
  <c r="R132" i="4"/>
  <c r="P132" i="4"/>
  <c r="BK132" i="4"/>
  <c r="J132" i="4"/>
  <c r="BE132" i="4"/>
  <c r="BI131" i="4"/>
  <c r="BH131" i="4"/>
  <c r="BG131" i="4"/>
  <c r="BF131" i="4"/>
  <c r="T131" i="4"/>
  <c r="R131" i="4"/>
  <c r="P131" i="4"/>
  <c r="BK131" i="4"/>
  <c r="J131" i="4"/>
  <c r="BE131" i="4"/>
  <c r="BI130" i="4"/>
  <c r="BH130" i="4"/>
  <c r="BG130" i="4"/>
  <c r="BF130" i="4"/>
  <c r="T130" i="4"/>
  <c r="R130" i="4"/>
  <c r="P130" i="4"/>
  <c r="BK130" i="4"/>
  <c r="J130" i="4"/>
  <c r="BE130" i="4"/>
  <c r="BI129" i="4"/>
  <c r="BH129" i="4"/>
  <c r="BG129" i="4"/>
  <c r="BF129" i="4"/>
  <c r="T129" i="4"/>
  <c r="R129" i="4"/>
  <c r="P129" i="4"/>
  <c r="BK129" i="4"/>
  <c r="J129" i="4"/>
  <c r="BE129" i="4"/>
  <c r="BI128" i="4"/>
  <c r="BH128" i="4"/>
  <c r="BG128" i="4"/>
  <c r="BF128" i="4"/>
  <c r="T128" i="4"/>
  <c r="R128" i="4"/>
  <c r="P128" i="4"/>
  <c r="BK128" i="4"/>
  <c r="J128" i="4"/>
  <c r="BE128" i="4"/>
  <c r="BI127" i="4"/>
  <c r="BH127" i="4"/>
  <c r="BG127" i="4"/>
  <c r="BF127" i="4"/>
  <c r="T127" i="4"/>
  <c r="R127" i="4"/>
  <c r="P127" i="4"/>
  <c r="BK127" i="4"/>
  <c r="J127" i="4"/>
  <c r="BE127" i="4"/>
  <c r="BI126" i="4"/>
  <c r="BH126" i="4"/>
  <c r="BG126" i="4"/>
  <c r="BF126" i="4"/>
  <c r="T126" i="4"/>
  <c r="R126" i="4"/>
  <c r="P126" i="4"/>
  <c r="BK126" i="4"/>
  <c r="J126" i="4"/>
  <c r="BE126" i="4"/>
  <c r="BI125" i="4"/>
  <c r="BH125" i="4"/>
  <c r="BG125" i="4"/>
  <c r="BF125" i="4"/>
  <c r="T125" i="4"/>
  <c r="R125" i="4"/>
  <c r="P125" i="4"/>
  <c r="BK125" i="4"/>
  <c r="J125" i="4"/>
  <c r="BE125" i="4"/>
  <c r="BI124" i="4"/>
  <c r="BH124" i="4"/>
  <c r="BG124" i="4"/>
  <c r="BF124" i="4"/>
  <c r="T124" i="4"/>
  <c r="T123" i="4"/>
  <c r="R124" i="4"/>
  <c r="R123" i="4"/>
  <c r="P124" i="4"/>
  <c r="P123" i="4"/>
  <c r="BK124" i="4"/>
  <c r="BK123" i="4"/>
  <c r="J123" i="4" s="1"/>
  <c r="J59" i="4" s="1"/>
  <c r="J124" i="4"/>
  <c r="BE124" i="4" s="1"/>
  <c r="BI122" i="4"/>
  <c r="BH122" i="4"/>
  <c r="BG122" i="4"/>
  <c r="BF122" i="4"/>
  <c r="T122" i="4"/>
  <c r="R122" i="4"/>
  <c r="P122" i="4"/>
  <c r="BK122" i="4"/>
  <c r="J122" i="4"/>
  <c r="BE122" i="4"/>
  <c r="BI121" i="4"/>
  <c r="BH121" i="4"/>
  <c r="BG121" i="4"/>
  <c r="BF121" i="4"/>
  <c r="T121" i="4"/>
  <c r="R121" i="4"/>
  <c r="P121" i="4"/>
  <c r="BK121" i="4"/>
  <c r="J121" i="4"/>
  <c r="BE121" i="4"/>
  <c r="BI120" i="4"/>
  <c r="BH120" i="4"/>
  <c r="BG120" i="4"/>
  <c r="BF120" i="4"/>
  <c r="T120" i="4"/>
  <c r="R120" i="4"/>
  <c r="P120" i="4"/>
  <c r="BK120" i="4"/>
  <c r="J120" i="4"/>
  <c r="BE120" i="4"/>
  <c r="BI119" i="4"/>
  <c r="BH119" i="4"/>
  <c r="BG119" i="4"/>
  <c r="BF119" i="4"/>
  <c r="T119" i="4"/>
  <c r="R119" i="4"/>
  <c r="P119" i="4"/>
  <c r="BK119" i="4"/>
  <c r="J119" i="4"/>
  <c r="BE119" i="4"/>
  <c r="BI118" i="4"/>
  <c r="BH118" i="4"/>
  <c r="BG118" i="4"/>
  <c r="BF118" i="4"/>
  <c r="T118" i="4"/>
  <c r="R118" i="4"/>
  <c r="P118" i="4"/>
  <c r="BK118" i="4"/>
  <c r="J118" i="4"/>
  <c r="BE118" i="4"/>
  <c r="BI117" i="4"/>
  <c r="BH117" i="4"/>
  <c r="BG117" i="4"/>
  <c r="BF117" i="4"/>
  <c r="T117" i="4"/>
  <c r="R117" i="4"/>
  <c r="P117" i="4"/>
  <c r="BK117" i="4"/>
  <c r="J117" i="4"/>
  <c r="BE117" i="4"/>
  <c r="BI116" i="4"/>
  <c r="BH116" i="4"/>
  <c r="BG116" i="4"/>
  <c r="BF116" i="4"/>
  <c r="T116" i="4"/>
  <c r="R116" i="4"/>
  <c r="P116" i="4"/>
  <c r="BK116" i="4"/>
  <c r="J116" i="4"/>
  <c r="BE116" i="4"/>
  <c r="BI115" i="4"/>
  <c r="BH115" i="4"/>
  <c r="BG115" i="4"/>
  <c r="BF115" i="4"/>
  <c r="T115" i="4"/>
  <c r="R115" i="4"/>
  <c r="P115" i="4"/>
  <c r="BK115" i="4"/>
  <c r="J115" i="4"/>
  <c r="BE115" i="4"/>
  <c r="BI114" i="4"/>
  <c r="BH114" i="4"/>
  <c r="BG114" i="4"/>
  <c r="BF114" i="4"/>
  <c r="T114" i="4"/>
  <c r="R114" i="4"/>
  <c r="P114" i="4"/>
  <c r="BK114" i="4"/>
  <c r="J114" i="4"/>
  <c r="BE114" i="4"/>
  <c r="BI112" i="4"/>
  <c r="BH112" i="4"/>
  <c r="BG112" i="4"/>
  <c r="BF112" i="4"/>
  <c r="T112" i="4"/>
  <c r="R112" i="4"/>
  <c r="P112" i="4"/>
  <c r="BK112" i="4"/>
  <c r="J112" i="4"/>
  <c r="BE112" i="4"/>
  <c r="BI111" i="4"/>
  <c r="BH111" i="4"/>
  <c r="BG111" i="4"/>
  <c r="BF111" i="4"/>
  <c r="T111" i="4"/>
  <c r="R111" i="4"/>
  <c r="P111" i="4"/>
  <c r="BK111" i="4"/>
  <c r="J111" i="4"/>
  <c r="BE111" i="4"/>
  <c r="BI110" i="4"/>
  <c r="BH110" i="4"/>
  <c r="BG110" i="4"/>
  <c r="BF110" i="4"/>
  <c r="T110" i="4"/>
  <c r="R110" i="4"/>
  <c r="P110" i="4"/>
  <c r="BK110" i="4"/>
  <c r="J110" i="4"/>
  <c r="BE110" i="4"/>
  <c r="BI109" i="4"/>
  <c r="BH109" i="4"/>
  <c r="BG109" i="4"/>
  <c r="BF109" i="4"/>
  <c r="T109" i="4"/>
  <c r="R109" i="4"/>
  <c r="P109" i="4"/>
  <c r="BK109" i="4"/>
  <c r="J109" i="4"/>
  <c r="BE109" i="4"/>
  <c r="BI108" i="4"/>
  <c r="BH108" i="4"/>
  <c r="BG108" i="4"/>
  <c r="BF108" i="4"/>
  <c r="T108" i="4"/>
  <c r="R108" i="4"/>
  <c r="P108" i="4"/>
  <c r="BK108" i="4"/>
  <c r="J108" i="4"/>
  <c r="BE108" i="4"/>
  <c r="BI107" i="4"/>
  <c r="BH107" i="4"/>
  <c r="BG107" i="4"/>
  <c r="BF107" i="4"/>
  <c r="T107" i="4"/>
  <c r="R107" i="4"/>
  <c r="P107" i="4"/>
  <c r="BK107" i="4"/>
  <c r="J107" i="4"/>
  <c r="BE107" i="4"/>
  <c r="BI106" i="4"/>
  <c r="BH106" i="4"/>
  <c r="BG106" i="4"/>
  <c r="BF106" i="4"/>
  <c r="T106" i="4"/>
  <c r="R106" i="4"/>
  <c r="P106" i="4"/>
  <c r="BK106" i="4"/>
  <c r="J106" i="4"/>
  <c r="BE106" i="4"/>
  <c r="BI105" i="4"/>
  <c r="BH105" i="4"/>
  <c r="BG105" i="4"/>
  <c r="BF105" i="4"/>
  <c r="T105" i="4"/>
  <c r="R105" i="4"/>
  <c r="P105" i="4"/>
  <c r="BK105" i="4"/>
  <c r="J105" i="4"/>
  <c r="BE105" i="4"/>
  <c r="BI104" i="4"/>
  <c r="BH104" i="4"/>
  <c r="BG104" i="4"/>
  <c r="BF104" i="4"/>
  <c r="T104" i="4"/>
  <c r="R104" i="4"/>
  <c r="P104" i="4"/>
  <c r="BK104" i="4"/>
  <c r="J104" i="4"/>
  <c r="BE104" i="4"/>
  <c r="BI103" i="4"/>
  <c r="BH103" i="4"/>
  <c r="BG103" i="4"/>
  <c r="BF103" i="4"/>
  <c r="T103" i="4"/>
  <c r="R103" i="4"/>
  <c r="P103" i="4"/>
  <c r="BK103" i="4"/>
  <c r="J103" i="4"/>
  <c r="BE103" i="4"/>
  <c r="BI102" i="4"/>
  <c r="BH102" i="4"/>
  <c r="BG102" i="4"/>
  <c r="BF102" i="4"/>
  <c r="T102" i="4"/>
  <c r="R102" i="4"/>
  <c r="P102" i="4"/>
  <c r="BK102" i="4"/>
  <c r="J102" i="4"/>
  <c r="BE102" i="4"/>
  <c r="BI101" i="4"/>
  <c r="BH101" i="4"/>
  <c r="BG101" i="4"/>
  <c r="BF101" i="4"/>
  <c r="T101" i="4"/>
  <c r="T100" i="4"/>
  <c r="R101" i="4"/>
  <c r="R100" i="4"/>
  <c r="P101" i="4"/>
  <c r="P100" i="4"/>
  <c r="BK101" i="4"/>
  <c r="BK100" i="4"/>
  <c r="J100" i="4" s="1"/>
  <c r="J58" i="4" s="1"/>
  <c r="J101" i="4"/>
  <c r="BE101" i="4" s="1"/>
  <c r="BI99" i="4"/>
  <c r="BH99" i="4"/>
  <c r="BG99" i="4"/>
  <c r="BF99" i="4"/>
  <c r="T99" i="4"/>
  <c r="R99" i="4"/>
  <c r="P99" i="4"/>
  <c r="BK99" i="4"/>
  <c r="J99" i="4"/>
  <c r="BE99" i="4"/>
  <c r="BI98" i="4"/>
  <c r="BH98" i="4"/>
  <c r="BG98" i="4"/>
  <c r="BF98" i="4"/>
  <c r="T98" i="4"/>
  <c r="R98" i="4"/>
  <c r="P98" i="4"/>
  <c r="BK98" i="4"/>
  <c r="J98" i="4"/>
  <c r="BE98" i="4"/>
  <c r="BI97" i="4"/>
  <c r="BH97" i="4"/>
  <c r="BG97" i="4"/>
  <c r="BF97" i="4"/>
  <c r="T97" i="4"/>
  <c r="R97" i="4"/>
  <c r="P97" i="4"/>
  <c r="BK97" i="4"/>
  <c r="J97" i="4"/>
  <c r="BE97" i="4"/>
  <c r="BI96" i="4"/>
  <c r="BH96" i="4"/>
  <c r="BG96" i="4"/>
  <c r="BF96" i="4"/>
  <c r="T96" i="4"/>
  <c r="R96" i="4"/>
  <c r="P96" i="4"/>
  <c r="BK96" i="4"/>
  <c r="J96" i="4"/>
  <c r="BE96" i="4"/>
  <c r="BI95" i="4"/>
  <c r="BH95" i="4"/>
  <c r="BG95" i="4"/>
  <c r="BF95" i="4"/>
  <c r="T95" i="4"/>
  <c r="R95" i="4"/>
  <c r="P95" i="4"/>
  <c r="BK95" i="4"/>
  <c r="J95" i="4"/>
  <c r="BE95" i="4"/>
  <c r="BI94" i="4"/>
  <c r="BH94" i="4"/>
  <c r="BG94" i="4"/>
  <c r="BF94" i="4"/>
  <c r="T94" i="4"/>
  <c r="R94" i="4"/>
  <c r="P94" i="4"/>
  <c r="BK94" i="4"/>
  <c r="J94" i="4"/>
  <c r="BE94" i="4"/>
  <c r="BI93" i="4"/>
  <c r="BH93" i="4"/>
  <c r="BG93" i="4"/>
  <c r="BF93" i="4"/>
  <c r="T93" i="4"/>
  <c r="R93" i="4"/>
  <c r="P93" i="4"/>
  <c r="BK93" i="4"/>
  <c r="J93" i="4"/>
  <c r="BE93" i="4"/>
  <c r="BI92" i="4"/>
  <c r="BH92" i="4"/>
  <c r="BG92" i="4"/>
  <c r="BF92" i="4"/>
  <c r="T92" i="4"/>
  <c r="R92" i="4"/>
  <c r="P92" i="4"/>
  <c r="BK92" i="4"/>
  <c r="J92" i="4"/>
  <c r="BE92" i="4"/>
  <c r="BI91" i="4"/>
  <c r="BH91" i="4"/>
  <c r="BG91" i="4"/>
  <c r="BF91" i="4"/>
  <c r="T91" i="4"/>
  <c r="R91" i="4"/>
  <c r="P91" i="4"/>
  <c r="BK91" i="4"/>
  <c r="J91" i="4"/>
  <c r="BE91" i="4"/>
  <c r="BI90" i="4"/>
  <c r="BH90" i="4"/>
  <c r="BG90" i="4"/>
  <c r="BF90" i="4"/>
  <c r="T90" i="4"/>
  <c r="R90" i="4"/>
  <c r="P90" i="4"/>
  <c r="BK90" i="4"/>
  <c r="J90" i="4"/>
  <c r="BE90" i="4"/>
  <c r="BI89" i="4"/>
  <c r="BH89" i="4"/>
  <c r="BG89" i="4"/>
  <c r="BF89" i="4"/>
  <c r="T89" i="4"/>
  <c r="R89" i="4"/>
  <c r="P89" i="4"/>
  <c r="BK89" i="4"/>
  <c r="J89" i="4"/>
  <c r="BE89" i="4"/>
  <c r="BI88" i="4"/>
  <c r="BH88" i="4"/>
  <c r="BG88" i="4"/>
  <c r="BF88" i="4"/>
  <c r="T88" i="4"/>
  <c r="R88" i="4"/>
  <c r="P88" i="4"/>
  <c r="BK88" i="4"/>
  <c r="J88" i="4"/>
  <c r="BE88" i="4"/>
  <c r="BI87" i="4"/>
  <c r="BH87" i="4"/>
  <c r="BG87" i="4"/>
  <c r="BF87" i="4"/>
  <c r="T87" i="4"/>
  <c r="R87" i="4"/>
  <c r="P87" i="4"/>
  <c r="BK87" i="4"/>
  <c r="J87" i="4"/>
  <c r="BE87" i="4"/>
  <c r="BI86" i="4"/>
  <c r="BH86" i="4"/>
  <c r="BG86" i="4"/>
  <c r="BF86" i="4"/>
  <c r="T86" i="4"/>
  <c r="R86" i="4"/>
  <c r="P86" i="4"/>
  <c r="BK86" i="4"/>
  <c r="J86" i="4"/>
  <c r="BE86" i="4"/>
  <c r="BI85" i="4"/>
  <c r="BH85" i="4"/>
  <c r="BG85" i="4"/>
  <c r="BF85" i="4"/>
  <c r="T85" i="4"/>
  <c r="R85" i="4"/>
  <c r="P85" i="4"/>
  <c r="BK85" i="4"/>
  <c r="J85" i="4"/>
  <c r="BE85" i="4"/>
  <c r="BI84" i="4"/>
  <c r="F34" i="4"/>
  <c r="BD54" i="1" s="1"/>
  <c r="BH84" i="4"/>
  <c r="F33" i="4" s="1"/>
  <c r="BC54" i="1" s="1"/>
  <c r="BG84" i="4"/>
  <c r="F32" i="4"/>
  <c r="BB54" i="1" s="1"/>
  <c r="BF84" i="4"/>
  <c r="F31" i="4" s="1"/>
  <c r="BA54" i="1" s="1"/>
  <c r="T84" i="4"/>
  <c r="T83" i="4"/>
  <c r="T82" i="4" s="1"/>
  <c r="R84" i="4"/>
  <c r="R83" i="4" s="1"/>
  <c r="P84" i="4"/>
  <c r="P83" i="4"/>
  <c r="P82" i="4" s="1"/>
  <c r="AU54" i="1" s="1"/>
  <c r="BK84" i="4"/>
  <c r="BK83" i="4"/>
  <c r="J84" i="4"/>
  <c r="BE84" i="4"/>
  <c r="F76" i="4"/>
  <c r="E74" i="4"/>
  <c r="F49" i="4"/>
  <c r="E47" i="4"/>
  <c r="J21" i="4"/>
  <c r="E21" i="4"/>
  <c r="J51" i="4" s="1"/>
  <c r="J20" i="4"/>
  <c r="J18" i="4"/>
  <c r="E18" i="4"/>
  <c r="F52" i="4" s="1"/>
  <c r="F79" i="4"/>
  <c r="J17" i="4"/>
  <c r="J15" i="4"/>
  <c r="E15" i="4"/>
  <c r="F78" i="4" s="1"/>
  <c r="F51" i="4"/>
  <c r="J14" i="4"/>
  <c r="J12" i="4"/>
  <c r="J76" i="4" s="1"/>
  <c r="J49" i="4"/>
  <c r="E7" i="4"/>
  <c r="E45" i="4" s="1"/>
  <c r="E72" i="4"/>
  <c r="AY53" i="1"/>
  <c r="AX53" i="1"/>
  <c r="BI147" i="3"/>
  <c r="BH147" i="3"/>
  <c r="BG147" i="3"/>
  <c r="BF147" i="3"/>
  <c r="T147" i="3"/>
  <c r="R147" i="3"/>
  <c r="P147" i="3"/>
  <c r="BK147" i="3"/>
  <c r="J147" i="3"/>
  <c r="BE147" i="3" s="1"/>
  <c r="BI145" i="3"/>
  <c r="BH145" i="3"/>
  <c r="BG145" i="3"/>
  <c r="BF145" i="3"/>
  <c r="T145" i="3"/>
  <c r="R145" i="3"/>
  <c r="P145" i="3"/>
  <c r="BK145" i="3"/>
  <c r="J145" i="3"/>
  <c r="BE145" i="3" s="1"/>
  <c r="BI144" i="3"/>
  <c r="BH144" i="3"/>
  <c r="BG144" i="3"/>
  <c r="BF144" i="3"/>
  <c r="T144" i="3"/>
  <c r="R144" i="3"/>
  <c r="P144" i="3"/>
  <c r="BK144" i="3"/>
  <c r="J144" i="3"/>
  <c r="BE144" i="3" s="1"/>
  <c r="BI143" i="3"/>
  <c r="BH143" i="3"/>
  <c r="BG143" i="3"/>
  <c r="BF143" i="3"/>
  <c r="T143" i="3"/>
  <c r="R143" i="3"/>
  <c r="P143" i="3"/>
  <c r="BK143" i="3"/>
  <c r="J143" i="3"/>
  <c r="BE143" i="3" s="1"/>
  <c r="BI142" i="3"/>
  <c r="BH142" i="3"/>
  <c r="BG142" i="3"/>
  <c r="BF142" i="3"/>
  <c r="T142" i="3"/>
  <c r="R142" i="3"/>
  <c r="P142" i="3"/>
  <c r="BK142" i="3"/>
  <c r="J142" i="3"/>
  <c r="BE142" i="3" s="1"/>
  <c r="BI141" i="3"/>
  <c r="BH141" i="3"/>
  <c r="BG141" i="3"/>
  <c r="BF141" i="3"/>
  <c r="T141" i="3"/>
  <c r="R141" i="3"/>
  <c r="P141" i="3"/>
  <c r="BK141" i="3"/>
  <c r="J141" i="3"/>
  <c r="BE141" i="3" s="1"/>
  <c r="BI140" i="3"/>
  <c r="BH140" i="3"/>
  <c r="BG140" i="3"/>
  <c r="BF140" i="3"/>
  <c r="T140" i="3"/>
  <c r="R140" i="3"/>
  <c r="P140" i="3"/>
  <c r="BK140" i="3"/>
  <c r="J140" i="3"/>
  <c r="BE140" i="3" s="1"/>
  <c r="BI139" i="3"/>
  <c r="BH139" i="3"/>
  <c r="BG139" i="3"/>
  <c r="BF139" i="3"/>
  <c r="T139" i="3"/>
  <c r="R139" i="3"/>
  <c r="P139" i="3"/>
  <c r="BK139" i="3"/>
  <c r="J139" i="3"/>
  <c r="BE139" i="3" s="1"/>
  <c r="BI138" i="3"/>
  <c r="BH138" i="3"/>
  <c r="BG138" i="3"/>
  <c r="BF138" i="3"/>
  <c r="T138" i="3"/>
  <c r="R138" i="3"/>
  <c r="P138" i="3"/>
  <c r="BK138" i="3"/>
  <c r="J138" i="3"/>
  <c r="BE138" i="3" s="1"/>
  <c r="BI137" i="3"/>
  <c r="BH137" i="3"/>
  <c r="BG137" i="3"/>
  <c r="BF137" i="3"/>
  <c r="T137" i="3"/>
  <c r="R137" i="3"/>
  <c r="P137" i="3"/>
  <c r="BK137" i="3"/>
  <c r="J137" i="3"/>
  <c r="BE137" i="3" s="1"/>
  <c r="BI136" i="3"/>
  <c r="BH136" i="3"/>
  <c r="BG136" i="3"/>
  <c r="BF136" i="3"/>
  <c r="T136" i="3"/>
  <c r="R136" i="3"/>
  <c r="P136" i="3"/>
  <c r="BK136" i="3"/>
  <c r="J136" i="3"/>
  <c r="BE136" i="3" s="1"/>
  <c r="BI135" i="3"/>
  <c r="BH135" i="3"/>
  <c r="BG135" i="3"/>
  <c r="BF135" i="3"/>
  <c r="T135" i="3"/>
  <c r="R135" i="3"/>
  <c r="P135" i="3"/>
  <c r="BK135" i="3"/>
  <c r="J135" i="3"/>
  <c r="BE135" i="3" s="1"/>
  <c r="BI134" i="3"/>
  <c r="BH134" i="3"/>
  <c r="BG134" i="3"/>
  <c r="BF134" i="3"/>
  <c r="T134" i="3"/>
  <c r="R134" i="3"/>
  <c r="P134" i="3"/>
  <c r="BK134" i="3"/>
  <c r="J134" i="3"/>
  <c r="BE134" i="3" s="1"/>
  <c r="BI133" i="3"/>
  <c r="BH133" i="3"/>
  <c r="BG133" i="3"/>
  <c r="BF133" i="3"/>
  <c r="T133" i="3"/>
  <c r="R133" i="3"/>
  <c r="P133" i="3"/>
  <c r="BK133" i="3"/>
  <c r="J133" i="3"/>
  <c r="BE133" i="3" s="1"/>
  <c r="BI132" i="3"/>
  <c r="BH132" i="3"/>
  <c r="BG132" i="3"/>
  <c r="BF132" i="3"/>
  <c r="T132" i="3"/>
  <c r="R132" i="3"/>
  <c r="P132" i="3"/>
  <c r="BK132" i="3"/>
  <c r="J132" i="3"/>
  <c r="BE132" i="3" s="1"/>
  <c r="BI131" i="3"/>
  <c r="BH131" i="3"/>
  <c r="BG131" i="3"/>
  <c r="BF131" i="3"/>
  <c r="T131" i="3"/>
  <c r="R131" i="3"/>
  <c r="P131" i="3"/>
  <c r="BK131" i="3"/>
  <c r="J131" i="3"/>
  <c r="BE131" i="3" s="1"/>
  <c r="BI130" i="3"/>
  <c r="BH130" i="3"/>
  <c r="BG130" i="3"/>
  <c r="BF130" i="3"/>
  <c r="T130" i="3"/>
  <c r="R130" i="3"/>
  <c r="P130" i="3"/>
  <c r="BK130" i="3"/>
  <c r="J130" i="3"/>
  <c r="BE130" i="3" s="1"/>
  <c r="BI129" i="3"/>
  <c r="BH129" i="3"/>
  <c r="BG129" i="3"/>
  <c r="BF129" i="3"/>
  <c r="T129" i="3"/>
  <c r="R129" i="3"/>
  <c r="P129" i="3"/>
  <c r="BK129" i="3"/>
  <c r="J129" i="3"/>
  <c r="BE129" i="3" s="1"/>
  <c r="BI128" i="3"/>
  <c r="BH128" i="3"/>
  <c r="BG128" i="3"/>
  <c r="BF128" i="3"/>
  <c r="T128" i="3"/>
  <c r="R128" i="3"/>
  <c r="P128" i="3"/>
  <c r="BK128" i="3"/>
  <c r="J128" i="3"/>
  <c r="BE128" i="3" s="1"/>
  <c r="BI127" i="3"/>
  <c r="BH127" i="3"/>
  <c r="BG127" i="3"/>
  <c r="BF127" i="3"/>
  <c r="T127" i="3"/>
  <c r="R127" i="3"/>
  <c r="P127" i="3"/>
  <c r="BK127" i="3"/>
  <c r="J127" i="3"/>
  <c r="BE127" i="3" s="1"/>
  <c r="BI126" i="3"/>
  <c r="BH126" i="3"/>
  <c r="BG126" i="3"/>
  <c r="BF126" i="3"/>
  <c r="T126" i="3"/>
  <c r="R126" i="3"/>
  <c r="P126" i="3"/>
  <c r="BK126" i="3"/>
  <c r="J126" i="3"/>
  <c r="BE126" i="3" s="1"/>
  <c r="BI125" i="3"/>
  <c r="BH125" i="3"/>
  <c r="BG125" i="3"/>
  <c r="BF125" i="3"/>
  <c r="T125" i="3"/>
  <c r="R125" i="3"/>
  <c r="P125" i="3"/>
  <c r="BK125" i="3"/>
  <c r="J125" i="3"/>
  <c r="BE125" i="3" s="1"/>
  <c r="BI124" i="3"/>
  <c r="BH124" i="3"/>
  <c r="BG124" i="3"/>
  <c r="BF124" i="3"/>
  <c r="T124" i="3"/>
  <c r="R124" i="3"/>
  <c r="P124" i="3"/>
  <c r="BK124" i="3"/>
  <c r="J124" i="3"/>
  <c r="BE124" i="3" s="1"/>
  <c r="BI123" i="3"/>
  <c r="BH123" i="3"/>
  <c r="BG123" i="3"/>
  <c r="BF123" i="3"/>
  <c r="T123" i="3"/>
  <c r="R123" i="3"/>
  <c r="P123" i="3"/>
  <c r="BK123" i="3"/>
  <c r="J123" i="3"/>
  <c r="BE123" i="3" s="1"/>
  <c r="BI122" i="3"/>
  <c r="BH122" i="3"/>
  <c r="BG122" i="3"/>
  <c r="BF122" i="3"/>
  <c r="T122" i="3"/>
  <c r="R122" i="3"/>
  <c r="P122" i="3"/>
  <c r="BK122" i="3"/>
  <c r="J122" i="3"/>
  <c r="BE122" i="3" s="1"/>
  <c r="BI121" i="3"/>
  <c r="BH121" i="3"/>
  <c r="BG121" i="3"/>
  <c r="BF121" i="3"/>
  <c r="T121" i="3"/>
  <c r="R121" i="3"/>
  <c r="P121" i="3"/>
  <c r="BK121" i="3"/>
  <c r="J121" i="3"/>
  <c r="BE121" i="3" s="1"/>
  <c r="BI120" i="3"/>
  <c r="BH120" i="3"/>
  <c r="BG120" i="3"/>
  <c r="BF120" i="3"/>
  <c r="T120" i="3"/>
  <c r="R120" i="3"/>
  <c r="P120" i="3"/>
  <c r="BK120" i="3"/>
  <c r="J120" i="3"/>
  <c r="BE120" i="3" s="1"/>
  <c r="BI119" i="3"/>
  <c r="BH119" i="3"/>
  <c r="BG119" i="3"/>
  <c r="BF119" i="3"/>
  <c r="T119" i="3"/>
  <c r="R119" i="3"/>
  <c r="P119" i="3"/>
  <c r="BK119" i="3"/>
  <c r="J119" i="3"/>
  <c r="BE119" i="3" s="1"/>
  <c r="BI118" i="3"/>
  <c r="BH118" i="3"/>
  <c r="BG118" i="3"/>
  <c r="BF118" i="3"/>
  <c r="T118" i="3"/>
  <c r="R118" i="3"/>
  <c r="P118" i="3"/>
  <c r="BK118" i="3"/>
  <c r="J118" i="3"/>
  <c r="BE118" i="3"/>
  <c r="BI117" i="3"/>
  <c r="BH117" i="3"/>
  <c r="BG117" i="3"/>
  <c r="BF117" i="3"/>
  <c r="T117" i="3"/>
  <c r="R117" i="3"/>
  <c r="P117" i="3"/>
  <c r="BK117" i="3"/>
  <c r="J117" i="3"/>
  <c r="BE117" i="3" s="1"/>
  <c r="BI116" i="3"/>
  <c r="BH116" i="3"/>
  <c r="BG116" i="3"/>
  <c r="BF116" i="3"/>
  <c r="T116" i="3"/>
  <c r="R116" i="3"/>
  <c r="P116" i="3"/>
  <c r="BK116" i="3"/>
  <c r="J116" i="3"/>
  <c r="BE116" i="3"/>
  <c r="BI115" i="3"/>
  <c r="BH115" i="3"/>
  <c r="BG115" i="3"/>
  <c r="BF115" i="3"/>
  <c r="T115" i="3"/>
  <c r="R115" i="3"/>
  <c r="P115" i="3"/>
  <c r="BK115" i="3"/>
  <c r="J115" i="3"/>
  <c r="BE115" i="3" s="1"/>
  <c r="BI114" i="3"/>
  <c r="BH114" i="3"/>
  <c r="BG114" i="3"/>
  <c r="BF114" i="3"/>
  <c r="T114" i="3"/>
  <c r="R114" i="3"/>
  <c r="P114" i="3"/>
  <c r="BK114" i="3"/>
  <c r="J114" i="3"/>
  <c r="BE114" i="3"/>
  <c r="BI113" i="3"/>
  <c r="BH113" i="3"/>
  <c r="BG113" i="3"/>
  <c r="BF113" i="3"/>
  <c r="T113" i="3"/>
  <c r="R113" i="3"/>
  <c r="P113" i="3"/>
  <c r="BK113" i="3"/>
  <c r="J113" i="3"/>
  <c r="BE113" i="3" s="1"/>
  <c r="BI112" i="3"/>
  <c r="BH112" i="3"/>
  <c r="BG112" i="3"/>
  <c r="BF112" i="3"/>
  <c r="T112" i="3"/>
  <c r="R112" i="3"/>
  <c r="P112" i="3"/>
  <c r="BK112" i="3"/>
  <c r="J112" i="3"/>
  <c r="BE112" i="3"/>
  <c r="BI111" i="3"/>
  <c r="BH111" i="3"/>
  <c r="BG111" i="3"/>
  <c r="BF111" i="3"/>
  <c r="T111" i="3"/>
  <c r="R111" i="3"/>
  <c r="P111" i="3"/>
  <c r="BK111" i="3"/>
  <c r="J111" i="3"/>
  <c r="BE111" i="3" s="1"/>
  <c r="BI110" i="3"/>
  <c r="BH110" i="3"/>
  <c r="BG110" i="3"/>
  <c r="BF110" i="3"/>
  <c r="T110" i="3"/>
  <c r="R110" i="3"/>
  <c r="P110" i="3"/>
  <c r="BK110" i="3"/>
  <c r="J110" i="3"/>
  <c r="BE110" i="3"/>
  <c r="BI109" i="3"/>
  <c r="BH109" i="3"/>
  <c r="BG109" i="3"/>
  <c r="BF109" i="3"/>
  <c r="T109" i="3"/>
  <c r="R109" i="3"/>
  <c r="P109" i="3"/>
  <c r="BK109" i="3"/>
  <c r="J109" i="3"/>
  <c r="BE109" i="3" s="1"/>
  <c r="BI108" i="3"/>
  <c r="BH108" i="3"/>
  <c r="BG108" i="3"/>
  <c r="BF108" i="3"/>
  <c r="T108" i="3"/>
  <c r="R108" i="3"/>
  <c r="P108" i="3"/>
  <c r="BK108" i="3"/>
  <c r="J108" i="3"/>
  <c r="BE108" i="3"/>
  <c r="BI107" i="3"/>
  <c r="BH107" i="3"/>
  <c r="BG107" i="3"/>
  <c r="BF107" i="3"/>
  <c r="T107" i="3"/>
  <c r="R107" i="3"/>
  <c r="P107" i="3"/>
  <c r="BK107" i="3"/>
  <c r="J107" i="3"/>
  <c r="BE107" i="3" s="1"/>
  <c r="BI106" i="3"/>
  <c r="BH106" i="3"/>
  <c r="BG106" i="3"/>
  <c r="BF106" i="3"/>
  <c r="T106" i="3"/>
  <c r="R106" i="3"/>
  <c r="P106" i="3"/>
  <c r="BK106" i="3"/>
  <c r="J106" i="3"/>
  <c r="BE106" i="3"/>
  <c r="BI105" i="3"/>
  <c r="BH105" i="3"/>
  <c r="BG105" i="3"/>
  <c r="BF105" i="3"/>
  <c r="T105" i="3"/>
  <c r="R105" i="3"/>
  <c r="P105" i="3"/>
  <c r="BK105" i="3"/>
  <c r="J105" i="3"/>
  <c r="BE105" i="3" s="1"/>
  <c r="BI104" i="3"/>
  <c r="BH104" i="3"/>
  <c r="BG104" i="3"/>
  <c r="BF104" i="3"/>
  <c r="T104" i="3"/>
  <c r="R104" i="3"/>
  <c r="P104" i="3"/>
  <c r="BK104" i="3"/>
  <c r="J104" i="3"/>
  <c r="BE104" i="3"/>
  <c r="BI103" i="3"/>
  <c r="BH103" i="3"/>
  <c r="BG103" i="3"/>
  <c r="BF103" i="3"/>
  <c r="T103" i="3"/>
  <c r="R103" i="3"/>
  <c r="P103" i="3"/>
  <c r="BK103" i="3"/>
  <c r="J103" i="3"/>
  <c r="BE103" i="3" s="1"/>
  <c r="BI102" i="3"/>
  <c r="BH102" i="3"/>
  <c r="BG102" i="3"/>
  <c r="BF102" i="3"/>
  <c r="T102" i="3"/>
  <c r="R102" i="3"/>
  <c r="P102" i="3"/>
  <c r="BK102" i="3"/>
  <c r="J102" i="3"/>
  <c r="BE102" i="3"/>
  <c r="BI101" i="3"/>
  <c r="BH101" i="3"/>
  <c r="BG101" i="3"/>
  <c r="BF101" i="3"/>
  <c r="T101" i="3"/>
  <c r="R101" i="3"/>
  <c r="P101" i="3"/>
  <c r="BK101" i="3"/>
  <c r="J101" i="3"/>
  <c r="BE101" i="3" s="1"/>
  <c r="BI100" i="3"/>
  <c r="BH100" i="3"/>
  <c r="BG100" i="3"/>
  <c r="BF100" i="3"/>
  <c r="T100" i="3"/>
  <c r="R100" i="3"/>
  <c r="P100" i="3"/>
  <c r="BK100" i="3"/>
  <c r="J100" i="3"/>
  <c r="BE100" i="3"/>
  <c r="BI99" i="3"/>
  <c r="BH99" i="3"/>
  <c r="BG99" i="3"/>
  <c r="BF99" i="3"/>
  <c r="T99" i="3"/>
  <c r="R99" i="3"/>
  <c r="P99" i="3"/>
  <c r="BK99" i="3"/>
  <c r="J99" i="3"/>
  <c r="BE99" i="3" s="1"/>
  <c r="BI98" i="3"/>
  <c r="BH98" i="3"/>
  <c r="BG98" i="3"/>
  <c r="BF98" i="3"/>
  <c r="T98" i="3"/>
  <c r="R98" i="3"/>
  <c r="P98" i="3"/>
  <c r="BK98" i="3"/>
  <c r="J98" i="3"/>
  <c r="BE98" i="3"/>
  <c r="BI97" i="3"/>
  <c r="BH97" i="3"/>
  <c r="BG97" i="3"/>
  <c r="BF97" i="3"/>
  <c r="T97" i="3"/>
  <c r="R97" i="3"/>
  <c r="P97" i="3"/>
  <c r="BK97" i="3"/>
  <c r="J97" i="3"/>
  <c r="BE97" i="3" s="1"/>
  <c r="BI96" i="3"/>
  <c r="BH96" i="3"/>
  <c r="BG96" i="3"/>
  <c r="BF96" i="3"/>
  <c r="T96" i="3"/>
  <c r="R96" i="3"/>
  <c r="P96" i="3"/>
  <c r="BK96" i="3"/>
  <c r="J96" i="3"/>
  <c r="BE96" i="3"/>
  <c r="BI95" i="3"/>
  <c r="BH95" i="3"/>
  <c r="BG95" i="3"/>
  <c r="BF95" i="3"/>
  <c r="T95" i="3"/>
  <c r="R95" i="3"/>
  <c r="P95" i="3"/>
  <c r="BK95" i="3"/>
  <c r="J95" i="3"/>
  <c r="BE95" i="3" s="1"/>
  <c r="BI94" i="3"/>
  <c r="BH94" i="3"/>
  <c r="BG94" i="3"/>
  <c r="BF94" i="3"/>
  <c r="T94" i="3"/>
  <c r="R94" i="3"/>
  <c r="P94" i="3"/>
  <c r="BK94" i="3"/>
  <c r="J94" i="3"/>
  <c r="BE94" i="3"/>
  <c r="BI93" i="3"/>
  <c r="BH93" i="3"/>
  <c r="BG93" i="3"/>
  <c r="BF93" i="3"/>
  <c r="T93" i="3"/>
  <c r="R93" i="3"/>
  <c r="P93" i="3"/>
  <c r="BK93" i="3"/>
  <c r="J93" i="3"/>
  <c r="BE93" i="3" s="1"/>
  <c r="BI92" i="3"/>
  <c r="BH92" i="3"/>
  <c r="BG92" i="3"/>
  <c r="BF92" i="3"/>
  <c r="T92" i="3"/>
  <c r="R92" i="3"/>
  <c r="P92" i="3"/>
  <c r="BK92" i="3"/>
  <c r="J92" i="3"/>
  <c r="BE92" i="3"/>
  <c r="BI91" i="3"/>
  <c r="BH91" i="3"/>
  <c r="BG91" i="3"/>
  <c r="BF91" i="3"/>
  <c r="T91" i="3"/>
  <c r="R91" i="3"/>
  <c r="P91" i="3"/>
  <c r="BK91" i="3"/>
  <c r="J91" i="3"/>
  <c r="BE91" i="3" s="1"/>
  <c r="BI90" i="3"/>
  <c r="BH90" i="3"/>
  <c r="BG90" i="3"/>
  <c r="BF90" i="3"/>
  <c r="T90" i="3"/>
  <c r="R90" i="3"/>
  <c r="P90" i="3"/>
  <c r="BK90" i="3"/>
  <c r="J90" i="3"/>
  <c r="BE90" i="3"/>
  <c r="BI89" i="3"/>
  <c r="BH89" i="3"/>
  <c r="BG89" i="3"/>
  <c r="BF89" i="3"/>
  <c r="T89" i="3"/>
  <c r="R89" i="3"/>
  <c r="P89" i="3"/>
  <c r="BK89" i="3"/>
  <c r="J89" i="3"/>
  <c r="BE89" i="3" s="1"/>
  <c r="BI88" i="3"/>
  <c r="BH88" i="3"/>
  <c r="BG88" i="3"/>
  <c r="BF88" i="3"/>
  <c r="T88" i="3"/>
  <c r="R88" i="3"/>
  <c r="P88" i="3"/>
  <c r="BK88" i="3"/>
  <c r="J88" i="3"/>
  <c r="BE88" i="3"/>
  <c r="BI87" i="3"/>
  <c r="BH87" i="3"/>
  <c r="BG87" i="3"/>
  <c r="BF87" i="3"/>
  <c r="T87" i="3"/>
  <c r="R87" i="3"/>
  <c r="P87" i="3"/>
  <c r="BK87" i="3"/>
  <c r="J87" i="3"/>
  <c r="BE87" i="3" s="1"/>
  <c r="BI86" i="3"/>
  <c r="BH86" i="3"/>
  <c r="BG86" i="3"/>
  <c r="BF86" i="3"/>
  <c r="T86" i="3"/>
  <c r="R86" i="3"/>
  <c r="P86" i="3"/>
  <c r="BK86" i="3"/>
  <c r="J86" i="3"/>
  <c r="BE86" i="3"/>
  <c r="BI85" i="3"/>
  <c r="BH85" i="3"/>
  <c r="BG85" i="3"/>
  <c r="BF85" i="3"/>
  <c r="T85" i="3"/>
  <c r="R85" i="3"/>
  <c r="P85" i="3"/>
  <c r="BK85" i="3"/>
  <c r="J85" i="3"/>
  <c r="BE85" i="3" s="1"/>
  <c r="BI84" i="3"/>
  <c r="BH84" i="3"/>
  <c r="BG84" i="3"/>
  <c r="BF84" i="3"/>
  <c r="T84" i="3"/>
  <c r="R84" i="3"/>
  <c r="P84" i="3"/>
  <c r="BK84" i="3"/>
  <c r="J84" i="3"/>
  <c r="BE84" i="3"/>
  <c r="BI83" i="3"/>
  <c r="BH83" i="3"/>
  <c r="BG83" i="3"/>
  <c r="BF83" i="3"/>
  <c r="T83" i="3"/>
  <c r="R83" i="3"/>
  <c r="P83" i="3"/>
  <c r="BK83" i="3"/>
  <c r="J83" i="3"/>
  <c r="BE83" i="3" s="1"/>
  <c r="BI82" i="3"/>
  <c r="BH82" i="3"/>
  <c r="BG82" i="3"/>
  <c r="BF82" i="3"/>
  <c r="T82" i="3"/>
  <c r="R82" i="3"/>
  <c r="P82" i="3"/>
  <c r="BK82" i="3"/>
  <c r="J82" i="3"/>
  <c r="BE82" i="3"/>
  <c r="BI81" i="3"/>
  <c r="BH81" i="3"/>
  <c r="BG81" i="3"/>
  <c r="BF81" i="3"/>
  <c r="T81" i="3"/>
  <c r="R81" i="3"/>
  <c r="P81" i="3"/>
  <c r="BK81" i="3"/>
  <c r="J81" i="3"/>
  <c r="BE81" i="3" s="1"/>
  <c r="BI80" i="3"/>
  <c r="BH80" i="3"/>
  <c r="BG80" i="3"/>
  <c r="BF80" i="3"/>
  <c r="T80" i="3"/>
  <c r="R80" i="3"/>
  <c r="P80" i="3"/>
  <c r="BK80" i="3"/>
  <c r="J80" i="3"/>
  <c r="BE80" i="3"/>
  <c r="BI79" i="3"/>
  <c r="BH79" i="3"/>
  <c r="BG79" i="3"/>
  <c r="BF79" i="3"/>
  <c r="T79" i="3"/>
  <c r="R79" i="3"/>
  <c r="P79" i="3"/>
  <c r="BK79" i="3"/>
  <c r="J79" i="3"/>
  <c r="BE79" i="3" s="1"/>
  <c r="BI78" i="3"/>
  <c r="BH78" i="3"/>
  <c r="BG78" i="3"/>
  <c r="F32" i="3" s="1"/>
  <c r="BF78" i="3"/>
  <c r="T78" i="3"/>
  <c r="R78" i="3"/>
  <c r="P78" i="3"/>
  <c r="BK78" i="3"/>
  <c r="J78" i="3"/>
  <c r="BE78" i="3"/>
  <c r="BI77" i="3"/>
  <c r="F34" i="3" s="1"/>
  <c r="BD53" i="1" s="1"/>
  <c r="BH77" i="3"/>
  <c r="F33" i="3"/>
  <c r="BC53" i="1" s="1"/>
  <c r="BG77" i="3"/>
  <c r="BB53" i="1"/>
  <c r="BF77" i="3"/>
  <c r="J31" i="3"/>
  <c r="AW53" i="1" s="1"/>
  <c r="F31" i="3"/>
  <c r="BA53" i="1" s="1"/>
  <c r="T77" i="3"/>
  <c r="T76" i="3" s="1"/>
  <c r="R77" i="3"/>
  <c r="R76" i="3" s="1"/>
  <c r="P77" i="3"/>
  <c r="P76" i="3" s="1"/>
  <c r="AU53" i="1"/>
  <c r="BK77" i="3"/>
  <c r="BK76" i="3"/>
  <c r="J76" i="3" s="1"/>
  <c r="J27" i="3" s="1"/>
  <c r="J77" i="3"/>
  <c r="BE77" i="3"/>
  <c r="F70" i="3"/>
  <c r="E68" i="3"/>
  <c r="F49" i="3"/>
  <c r="E47" i="3"/>
  <c r="J21" i="3"/>
  <c r="E21" i="3"/>
  <c r="J51" i="3" s="1"/>
  <c r="J72" i="3"/>
  <c r="J20" i="3"/>
  <c r="J18" i="3"/>
  <c r="E18" i="3"/>
  <c r="J17" i="3"/>
  <c r="J15" i="3"/>
  <c r="E15" i="3"/>
  <c r="F72" i="3"/>
  <c r="F51" i="3"/>
  <c r="J14" i="3"/>
  <c r="J12" i="3"/>
  <c r="J70" i="3"/>
  <c r="J49" i="3"/>
  <c r="E7" i="3"/>
  <c r="AY52" i="1"/>
  <c r="AX52" i="1"/>
  <c r="BI147" i="2"/>
  <c r="BH147" i="2"/>
  <c r="BG147" i="2"/>
  <c r="BF147" i="2"/>
  <c r="T147" i="2"/>
  <c r="R147" i="2"/>
  <c r="P147" i="2"/>
  <c r="BK147" i="2"/>
  <c r="J147" i="2"/>
  <c r="BE147" i="2"/>
  <c r="BI145" i="2"/>
  <c r="BH145" i="2"/>
  <c r="BG145" i="2"/>
  <c r="BF145" i="2"/>
  <c r="T145" i="2"/>
  <c r="R145" i="2"/>
  <c r="P145" i="2"/>
  <c r="BK145" i="2"/>
  <c r="J145" i="2"/>
  <c r="BE145" i="2"/>
  <c r="BI144" i="2"/>
  <c r="BH144" i="2"/>
  <c r="BG144" i="2"/>
  <c r="BF144" i="2"/>
  <c r="T144" i="2"/>
  <c r="R144" i="2"/>
  <c r="P144" i="2"/>
  <c r="BK144" i="2"/>
  <c r="J144" i="2"/>
  <c r="BE144" i="2"/>
  <c r="BI143" i="2"/>
  <c r="BH143" i="2"/>
  <c r="BG143" i="2"/>
  <c r="BF143" i="2"/>
  <c r="T143" i="2"/>
  <c r="R143" i="2"/>
  <c r="P143" i="2"/>
  <c r="BK143" i="2"/>
  <c r="J143" i="2"/>
  <c r="BE143" i="2"/>
  <c r="BI142" i="2"/>
  <c r="BH142" i="2"/>
  <c r="BG142" i="2"/>
  <c r="BF142" i="2"/>
  <c r="T142" i="2"/>
  <c r="R142" i="2"/>
  <c r="P142" i="2"/>
  <c r="BK142" i="2"/>
  <c r="J142" i="2"/>
  <c r="BE142" i="2"/>
  <c r="BI141" i="2"/>
  <c r="BH141" i="2"/>
  <c r="BG141" i="2"/>
  <c r="BF141" i="2"/>
  <c r="T141" i="2"/>
  <c r="R141" i="2"/>
  <c r="P141" i="2"/>
  <c r="BK141" i="2"/>
  <c r="J141" i="2"/>
  <c r="BE141" i="2"/>
  <c r="BI140" i="2"/>
  <c r="BH140" i="2"/>
  <c r="BG140" i="2"/>
  <c r="BF140" i="2"/>
  <c r="T140" i="2"/>
  <c r="R140" i="2"/>
  <c r="P140" i="2"/>
  <c r="BK140" i="2"/>
  <c r="J140" i="2"/>
  <c r="BE140" i="2"/>
  <c r="BI139" i="2"/>
  <c r="BH139" i="2"/>
  <c r="BG139" i="2"/>
  <c r="BF139" i="2"/>
  <c r="T139" i="2"/>
  <c r="R139" i="2"/>
  <c r="P139" i="2"/>
  <c r="BK139" i="2"/>
  <c r="J139" i="2"/>
  <c r="BE139" i="2"/>
  <c r="BI138" i="2"/>
  <c r="BH138" i="2"/>
  <c r="BG138" i="2"/>
  <c r="BF138" i="2"/>
  <c r="T138" i="2"/>
  <c r="R138" i="2"/>
  <c r="P138" i="2"/>
  <c r="BK138" i="2"/>
  <c r="J138" i="2"/>
  <c r="BE138" i="2"/>
  <c r="BI137" i="2"/>
  <c r="BH137" i="2"/>
  <c r="BG137" i="2"/>
  <c r="BF137" i="2"/>
  <c r="T137" i="2"/>
  <c r="R137" i="2"/>
  <c r="P137" i="2"/>
  <c r="BK137" i="2"/>
  <c r="J137" i="2"/>
  <c r="BE137" i="2"/>
  <c r="BI136" i="2"/>
  <c r="BH136" i="2"/>
  <c r="BG136" i="2"/>
  <c r="BF136" i="2"/>
  <c r="T136" i="2"/>
  <c r="R136" i="2"/>
  <c r="P136" i="2"/>
  <c r="BK136" i="2"/>
  <c r="J136" i="2"/>
  <c r="BE136" i="2"/>
  <c r="BI135" i="2"/>
  <c r="BH135" i="2"/>
  <c r="BG135" i="2"/>
  <c r="BF135" i="2"/>
  <c r="T135" i="2"/>
  <c r="R135" i="2"/>
  <c r="P135" i="2"/>
  <c r="BK135" i="2"/>
  <c r="J135" i="2"/>
  <c r="BE135" i="2"/>
  <c r="BI134" i="2"/>
  <c r="BH134" i="2"/>
  <c r="BG134" i="2"/>
  <c r="BF134" i="2"/>
  <c r="T134" i="2"/>
  <c r="R134" i="2"/>
  <c r="P134" i="2"/>
  <c r="BK134" i="2"/>
  <c r="J134" i="2"/>
  <c r="BE134" i="2"/>
  <c r="BI133" i="2"/>
  <c r="BH133" i="2"/>
  <c r="BG133" i="2"/>
  <c r="BF133" i="2"/>
  <c r="T133" i="2"/>
  <c r="R133" i="2"/>
  <c r="P133" i="2"/>
  <c r="BK133" i="2"/>
  <c r="J133" i="2"/>
  <c r="BE133" i="2"/>
  <c r="BI132" i="2"/>
  <c r="BH132" i="2"/>
  <c r="BG132" i="2"/>
  <c r="BF132" i="2"/>
  <c r="T132" i="2"/>
  <c r="R132" i="2"/>
  <c r="P132" i="2"/>
  <c r="BK132" i="2"/>
  <c r="J132" i="2"/>
  <c r="BE132" i="2"/>
  <c r="BI131" i="2"/>
  <c r="BH131" i="2"/>
  <c r="BG131" i="2"/>
  <c r="BF131" i="2"/>
  <c r="T131" i="2"/>
  <c r="R131" i="2"/>
  <c r="P131" i="2"/>
  <c r="BK131" i="2"/>
  <c r="J131" i="2"/>
  <c r="BE131" i="2"/>
  <c r="BI130" i="2"/>
  <c r="BH130" i="2"/>
  <c r="BG130" i="2"/>
  <c r="BF130" i="2"/>
  <c r="T130" i="2"/>
  <c r="R130" i="2"/>
  <c r="P130" i="2"/>
  <c r="BK130" i="2"/>
  <c r="J130" i="2"/>
  <c r="BE130" i="2"/>
  <c r="BI129" i="2"/>
  <c r="BH129" i="2"/>
  <c r="BG129" i="2"/>
  <c r="BF129" i="2"/>
  <c r="T129" i="2"/>
  <c r="R129" i="2"/>
  <c r="P129" i="2"/>
  <c r="BK129" i="2"/>
  <c r="J129" i="2"/>
  <c r="BE129" i="2"/>
  <c r="BI128" i="2"/>
  <c r="BH128" i="2"/>
  <c r="BG128" i="2"/>
  <c r="BF128" i="2"/>
  <c r="T128" i="2"/>
  <c r="R128" i="2"/>
  <c r="P128" i="2"/>
  <c r="BK128" i="2"/>
  <c r="J128" i="2"/>
  <c r="BE128" i="2"/>
  <c r="BI127" i="2"/>
  <c r="BH127" i="2"/>
  <c r="BG127" i="2"/>
  <c r="BF127" i="2"/>
  <c r="T127" i="2"/>
  <c r="R127" i="2"/>
  <c r="P127" i="2"/>
  <c r="BK127" i="2"/>
  <c r="J127" i="2"/>
  <c r="BE127" i="2"/>
  <c r="BI126" i="2"/>
  <c r="BH126" i="2"/>
  <c r="BG126" i="2"/>
  <c r="BF126" i="2"/>
  <c r="T126" i="2"/>
  <c r="R126" i="2"/>
  <c r="P126" i="2"/>
  <c r="BK126" i="2"/>
  <c r="J126" i="2"/>
  <c r="BE126" i="2"/>
  <c r="BI125" i="2"/>
  <c r="BH125" i="2"/>
  <c r="BG125" i="2"/>
  <c r="BF125" i="2"/>
  <c r="T125" i="2"/>
  <c r="R125" i="2"/>
  <c r="P125" i="2"/>
  <c r="BK125" i="2"/>
  <c r="J125" i="2"/>
  <c r="BE125" i="2"/>
  <c r="BI124" i="2"/>
  <c r="BH124" i="2"/>
  <c r="BG124" i="2"/>
  <c r="BF124" i="2"/>
  <c r="T124" i="2"/>
  <c r="R124" i="2"/>
  <c r="P124" i="2"/>
  <c r="BK124" i="2"/>
  <c r="J124" i="2"/>
  <c r="BE124" i="2"/>
  <c r="BI123" i="2"/>
  <c r="BH123" i="2"/>
  <c r="BG123" i="2"/>
  <c r="BF123" i="2"/>
  <c r="T123" i="2"/>
  <c r="R123" i="2"/>
  <c r="P123" i="2"/>
  <c r="BK123" i="2"/>
  <c r="J123" i="2"/>
  <c r="BE123" i="2"/>
  <c r="BI122" i="2"/>
  <c r="BH122" i="2"/>
  <c r="BG122" i="2"/>
  <c r="BF122" i="2"/>
  <c r="T122" i="2"/>
  <c r="R122" i="2"/>
  <c r="P122" i="2"/>
  <c r="BK122" i="2"/>
  <c r="J122" i="2"/>
  <c r="BE122" i="2"/>
  <c r="BI121" i="2"/>
  <c r="BH121" i="2"/>
  <c r="BG121" i="2"/>
  <c r="BF121" i="2"/>
  <c r="T121" i="2"/>
  <c r="R121" i="2"/>
  <c r="P121" i="2"/>
  <c r="BK121" i="2"/>
  <c r="J121" i="2"/>
  <c r="BE121" i="2"/>
  <c r="BI120" i="2"/>
  <c r="BH120" i="2"/>
  <c r="BG120" i="2"/>
  <c r="BF120" i="2"/>
  <c r="T120" i="2"/>
  <c r="R120" i="2"/>
  <c r="P120" i="2"/>
  <c r="BK120" i="2"/>
  <c r="J120" i="2"/>
  <c r="BE120" i="2"/>
  <c r="BI119" i="2"/>
  <c r="BH119" i="2"/>
  <c r="BG119" i="2"/>
  <c r="BF119" i="2"/>
  <c r="T119" i="2"/>
  <c r="R119" i="2"/>
  <c r="P119" i="2"/>
  <c r="BK119" i="2"/>
  <c r="J119" i="2"/>
  <c r="BE119" i="2"/>
  <c r="BI118" i="2"/>
  <c r="BH118" i="2"/>
  <c r="BG118" i="2"/>
  <c r="BF118" i="2"/>
  <c r="T118" i="2"/>
  <c r="R118" i="2"/>
  <c r="P118" i="2"/>
  <c r="BK118" i="2"/>
  <c r="J118" i="2"/>
  <c r="BE118" i="2"/>
  <c r="BI117" i="2"/>
  <c r="BH117" i="2"/>
  <c r="BG117" i="2"/>
  <c r="BF117" i="2"/>
  <c r="T117" i="2"/>
  <c r="R117" i="2"/>
  <c r="P117" i="2"/>
  <c r="BK117" i="2"/>
  <c r="J117" i="2"/>
  <c r="BE117" i="2"/>
  <c r="BI116" i="2"/>
  <c r="BH116" i="2"/>
  <c r="BG116" i="2"/>
  <c r="BF116" i="2"/>
  <c r="T116" i="2"/>
  <c r="R116" i="2"/>
  <c r="P116" i="2"/>
  <c r="BK116" i="2"/>
  <c r="J116" i="2"/>
  <c r="BE116" i="2"/>
  <c r="BI115" i="2"/>
  <c r="BH115" i="2"/>
  <c r="BG115" i="2"/>
  <c r="BF115" i="2"/>
  <c r="T115" i="2"/>
  <c r="R115" i="2"/>
  <c r="P115" i="2"/>
  <c r="BK115" i="2"/>
  <c r="J115" i="2"/>
  <c r="BE115" i="2"/>
  <c r="BI114" i="2"/>
  <c r="BH114" i="2"/>
  <c r="BG114" i="2"/>
  <c r="BF114" i="2"/>
  <c r="T114" i="2"/>
  <c r="R114" i="2"/>
  <c r="P114" i="2"/>
  <c r="BK114" i="2"/>
  <c r="J114" i="2"/>
  <c r="BE114" i="2"/>
  <c r="BI113" i="2"/>
  <c r="BH113" i="2"/>
  <c r="BG113" i="2"/>
  <c r="BF113" i="2"/>
  <c r="T113" i="2"/>
  <c r="R113" i="2"/>
  <c r="P113" i="2"/>
  <c r="BK113" i="2"/>
  <c r="J113" i="2"/>
  <c r="BE113" i="2"/>
  <c r="BI112" i="2"/>
  <c r="BH112" i="2"/>
  <c r="BG112" i="2"/>
  <c r="BF112" i="2"/>
  <c r="T112" i="2"/>
  <c r="R112" i="2"/>
  <c r="P112" i="2"/>
  <c r="BK112" i="2"/>
  <c r="J112" i="2"/>
  <c r="BE112" i="2"/>
  <c r="BI111" i="2"/>
  <c r="BH111" i="2"/>
  <c r="BG111" i="2"/>
  <c r="BF111" i="2"/>
  <c r="T111" i="2"/>
  <c r="R111" i="2"/>
  <c r="P111" i="2"/>
  <c r="BK111" i="2"/>
  <c r="J111" i="2"/>
  <c r="BE111" i="2"/>
  <c r="BI110" i="2"/>
  <c r="BH110" i="2"/>
  <c r="BG110" i="2"/>
  <c r="BF110" i="2"/>
  <c r="T110" i="2"/>
  <c r="R110" i="2"/>
  <c r="P110" i="2"/>
  <c r="BK110" i="2"/>
  <c r="J110" i="2"/>
  <c r="BE110" i="2"/>
  <c r="BI109" i="2"/>
  <c r="BH109" i="2"/>
  <c r="BG109" i="2"/>
  <c r="BF109" i="2"/>
  <c r="T109" i="2"/>
  <c r="R109" i="2"/>
  <c r="P109" i="2"/>
  <c r="BK109" i="2"/>
  <c r="J109" i="2"/>
  <c r="BE109" i="2"/>
  <c r="BI108" i="2"/>
  <c r="BH108" i="2"/>
  <c r="BG108" i="2"/>
  <c r="BF108" i="2"/>
  <c r="T108" i="2"/>
  <c r="R108" i="2"/>
  <c r="P108" i="2"/>
  <c r="BK108" i="2"/>
  <c r="J108" i="2"/>
  <c r="BE108" i="2"/>
  <c r="BI107" i="2"/>
  <c r="BH107" i="2"/>
  <c r="BG107" i="2"/>
  <c r="BF107" i="2"/>
  <c r="T107" i="2"/>
  <c r="R107" i="2"/>
  <c r="P107" i="2"/>
  <c r="BK107" i="2"/>
  <c r="J107" i="2"/>
  <c r="BE107" i="2"/>
  <c r="BI106" i="2"/>
  <c r="BH106" i="2"/>
  <c r="BG106" i="2"/>
  <c r="BF106" i="2"/>
  <c r="T106" i="2"/>
  <c r="R106" i="2"/>
  <c r="P106" i="2"/>
  <c r="BK106" i="2"/>
  <c r="J106" i="2"/>
  <c r="BE106" i="2"/>
  <c r="BI105" i="2"/>
  <c r="BH105" i="2"/>
  <c r="BG105" i="2"/>
  <c r="BF105" i="2"/>
  <c r="T105" i="2"/>
  <c r="R105" i="2"/>
  <c r="P105" i="2"/>
  <c r="BK105" i="2"/>
  <c r="J105" i="2"/>
  <c r="BE105" i="2"/>
  <c r="BI104" i="2"/>
  <c r="BH104" i="2"/>
  <c r="BG104" i="2"/>
  <c r="BF104" i="2"/>
  <c r="T104" i="2"/>
  <c r="R104" i="2"/>
  <c r="P104" i="2"/>
  <c r="BK104" i="2"/>
  <c r="J104" i="2"/>
  <c r="BE104" i="2"/>
  <c r="BI103" i="2"/>
  <c r="BH103" i="2"/>
  <c r="BG103" i="2"/>
  <c r="BF103" i="2"/>
  <c r="T103" i="2"/>
  <c r="R103" i="2"/>
  <c r="P103" i="2"/>
  <c r="BK103" i="2"/>
  <c r="J103" i="2"/>
  <c r="BE103" i="2"/>
  <c r="BI102" i="2"/>
  <c r="BH102" i="2"/>
  <c r="BG102" i="2"/>
  <c r="BF102" i="2"/>
  <c r="T102" i="2"/>
  <c r="R102" i="2"/>
  <c r="P102" i="2"/>
  <c r="BK102" i="2"/>
  <c r="J102" i="2"/>
  <c r="BE102" i="2"/>
  <c r="BI101" i="2"/>
  <c r="BH101" i="2"/>
  <c r="BG101" i="2"/>
  <c r="BF101" i="2"/>
  <c r="T101" i="2"/>
  <c r="R101" i="2"/>
  <c r="P101" i="2"/>
  <c r="BK101" i="2"/>
  <c r="J101" i="2"/>
  <c r="BE101" i="2"/>
  <c r="BI100" i="2"/>
  <c r="BH100" i="2"/>
  <c r="BG100" i="2"/>
  <c r="BF100" i="2"/>
  <c r="T100" i="2"/>
  <c r="R100" i="2"/>
  <c r="P100" i="2"/>
  <c r="BK100" i="2"/>
  <c r="J100" i="2"/>
  <c r="BE100" i="2"/>
  <c r="BI99" i="2"/>
  <c r="BH99" i="2"/>
  <c r="BG99" i="2"/>
  <c r="BF99" i="2"/>
  <c r="T99" i="2"/>
  <c r="R99" i="2"/>
  <c r="P99" i="2"/>
  <c r="BK99" i="2"/>
  <c r="J99" i="2"/>
  <c r="BE99" i="2"/>
  <c r="BI98" i="2"/>
  <c r="BH98" i="2"/>
  <c r="BG98" i="2"/>
  <c r="BF98" i="2"/>
  <c r="T98" i="2"/>
  <c r="R98" i="2"/>
  <c r="P98" i="2"/>
  <c r="BK98" i="2"/>
  <c r="J98" i="2"/>
  <c r="BE98" i="2"/>
  <c r="BI97" i="2"/>
  <c r="BH97" i="2"/>
  <c r="BG97" i="2"/>
  <c r="BF97" i="2"/>
  <c r="T97" i="2"/>
  <c r="R97" i="2"/>
  <c r="P97" i="2"/>
  <c r="BK97" i="2"/>
  <c r="J97" i="2"/>
  <c r="BE97" i="2"/>
  <c r="BI96" i="2"/>
  <c r="BH96" i="2"/>
  <c r="BG96" i="2"/>
  <c r="BF96" i="2"/>
  <c r="T96" i="2"/>
  <c r="R96" i="2"/>
  <c r="P96" i="2"/>
  <c r="BK96" i="2"/>
  <c r="J96" i="2"/>
  <c r="BE96" i="2"/>
  <c r="BI95" i="2"/>
  <c r="BH95" i="2"/>
  <c r="BG95" i="2"/>
  <c r="BF95" i="2"/>
  <c r="T95" i="2"/>
  <c r="R95" i="2"/>
  <c r="P95" i="2"/>
  <c r="BK95" i="2"/>
  <c r="J95" i="2"/>
  <c r="BE95" i="2"/>
  <c r="BI94" i="2"/>
  <c r="BH94" i="2"/>
  <c r="BG94" i="2"/>
  <c r="BF94" i="2"/>
  <c r="T94" i="2"/>
  <c r="R94" i="2"/>
  <c r="P94" i="2"/>
  <c r="BK94" i="2"/>
  <c r="J94" i="2"/>
  <c r="BE94" i="2"/>
  <c r="BI93" i="2"/>
  <c r="BH93" i="2"/>
  <c r="BG93" i="2"/>
  <c r="BF93" i="2"/>
  <c r="T93" i="2"/>
  <c r="R93" i="2"/>
  <c r="P93" i="2"/>
  <c r="BK93" i="2"/>
  <c r="J93" i="2"/>
  <c r="BE93" i="2"/>
  <c r="BI92" i="2"/>
  <c r="BH92" i="2"/>
  <c r="BG92" i="2"/>
  <c r="BF92" i="2"/>
  <c r="T92" i="2"/>
  <c r="R92" i="2"/>
  <c r="P92" i="2"/>
  <c r="BK92" i="2"/>
  <c r="J92" i="2"/>
  <c r="BE92" i="2"/>
  <c r="BI91" i="2"/>
  <c r="BH91" i="2"/>
  <c r="BG91" i="2"/>
  <c r="BF91" i="2"/>
  <c r="T91" i="2"/>
  <c r="R91" i="2"/>
  <c r="P91" i="2"/>
  <c r="BK91" i="2"/>
  <c r="J91" i="2"/>
  <c r="BE91" i="2"/>
  <c r="BI90" i="2"/>
  <c r="BH90" i="2"/>
  <c r="BG90" i="2"/>
  <c r="BF90" i="2"/>
  <c r="T90" i="2"/>
  <c r="R90" i="2"/>
  <c r="P90" i="2"/>
  <c r="BK90" i="2"/>
  <c r="J90" i="2"/>
  <c r="BE90" i="2"/>
  <c r="BI89" i="2"/>
  <c r="BH89" i="2"/>
  <c r="BG89" i="2"/>
  <c r="BF89" i="2"/>
  <c r="T89" i="2"/>
  <c r="R89" i="2"/>
  <c r="P89" i="2"/>
  <c r="BK89" i="2"/>
  <c r="J89" i="2"/>
  <c r="BE89" i="2"/>
  <c r="BI88" i="2"/>
  <c r="BH88" i="2"/>
  <c r="BG88" i="2"/>
  <c r="BF88" i="2"/>
  <c r="T88" i="2"/>
  <c r="R88" i="2"/>
  <c r="P88" i="2"/>
  <c r="BK88" i="2"/>
  <c r="J88" i="2"/>
  <c r="BE88" i="2"/>
  <c r="BI87" i="2"/>
  <c r="BH87" i="2"/>
  <c r="BG87" i="2"/>
  <c r="BF87" i="2"/>
  <c r="T87" i="2"/>
  <c r="R87" i="2"/>
  <c r="P87" i="2"/>
  <c r="BK87" i="2"/>
  <c r="J87" i="2"/>
  <c r="BE87" i="2"/>
  <c r="BI86" i="2"/>
  <c r="BH86" i="2"/>
  <c r="BG86" i="2"/>
  <c r="BF86" i="2"/>
  <c r="T86" i="2"/>
  <c r="R86" i="2"/>
  <c r="P86" i="2"/>
  <c r="BK86" i="2"/>
  <c r="J86" i="2"/>
  <c r="BE86" i="2"/>
  <c r="BI85" i="2"/>
  <c r="BH85" i="2"/>
  <c r="BG85" i="2"/>
  <c r="BF85" i="2"/>
  <c r="T85" i="2"/>
  <c r="R85" i="2"/>
  <c r="P85" i="2"/>
  <c r="BK85" i="2"/>
  <c r="J85" i="2"/>
  <c r="BE85" i="2"/>
  <c r="BI84" i="2"/>
  <c r="BH84" i="2"/>
  <c r="BG84" i="2"/>
  <c r="BF84" i="2"/>
  <c r="T84" i="2"/>
  <c r="R84" i="2"/>
  <c r="P84" i="2"/>
  <c r="BK84" i="2"/>
  <c r="J84" i="2"/>
  <c r="BE84" i="2"/>
  <c r="BI83" i="2"/>
  <c r="BH83" i="2"/>
  <c r="BG83" i="2"/>
  <c r="BF83" i="2"/>
  <c r="T83" i="2"/>
  <c r="R83" i="2"/>
  <c r="P83" i="2"/>
  <c r="BK83" i="2"/>
  <c r="J83" i="2"/>
  <c r="BE83" i="2"/>
  <c r="BI82" i="2"/>
  <c r="BH82" i="2"/>
  <c r="BG82" i="2"/>
  <c r="BF82" i="2"/>
  <c r="T82" i="2"/>
  <c r="R82" i="2"/>
  <c r="P82" i="2"/>
  <c r="BK82" i="2"/>
  <c r="J82" i="2"/>
  <c r="BE82" i="2"/>
  <c r="BI81" i="2"/>
  <c r="BH81" i="2"/>
  <c r="BG81" i="2"/>
  <c r="BF81" i="2"/>
  <c r="T81" i="2"/>
  <c r="R81" i="2"/>
  <c r="P81" i="2"/>
  <c r="BK81" i="2"/>
  <c r="J81" i="2"/>
  <c r="BE81" i="2"/>
  <c r="BI80" i="2"/>
  <c r="BH80" i="2"/>
  <c r="BG80" i="2"/>
  <c r="BF80" i="2"/>
  <c r="T80" i="2"/>
  <c r="R80" i="2"/>
  <c r="P80" i="2"/>
  <c r="BK80" i="2"/>
  <c r="J80" i="2"/>
  <c r="BE80" i="2"/>
  <c r="BI79" i="2"/>
  <c r="BH79" i="2"/>
  <c r="BG79" i="2"/>
  <c r="BF79" i="2"/>
  <c r="T79" i="2"/>
  <c r="R79" i="2"/>
  <c r="P79" i="2"/>
  <c r="BK79" i="2"/>
  <c r="J79" i="2"/>
  <c r="BE79" i="2"/>
  <c r="J30" i="2" s="1"/>
  <c r="AV52" i="1" s="1"/>
  <c r="BI78" i="2"/>
  <c r="BH78" i="2"/>
  <c r="BG78" i="2"/>
  <c r="BF78" i="2"/>
  <c r="T78" i="2"/>
  <c r="R78" i="2"/>
  <c r="R76" i="2" s="1"/>
  <c r="P78" i="2"/>
  <c r="BK78" i="2"/>
  <c r="J78" i="2"/>
  <c r="BE78" i="2"/>
  <c r="BI77" i="2"/>
  <c r="F34" i="2"/>
  <c r="BD52" i="1" s="1"/>
  <c r="BD51" i="1" s="1"/>
  <c r="W30" i="1" s="1"/>
  <c r="BH77" i="2"/>
  <c r="BG77" i="2"/>
  <c r="F32" i="2"/>
  <c r="BB52" i="1" s="1"/>
  <c r="BB51" i="1" s="1"/>
  <c r="AX51" i="1" s="1"/>
  <c r="BF77" i="2"/>
  <c r="T77" i="2"/>
  <c r="T76" i="2"/>
  <c r="R77" i="2"/>
  <c r="P77" i="2"/>
  <c r="P76" i="2"/>
  <c r="AU52" i="1" s="1"/>
  <c r="BK77" i="2"/>
  <c r="J77" i="2"/>
  <c r="BE77" i="2" s="1"/>
  <c r="F30" i="2" s="1"/>
  <c r="AZ52" i="1" s="1"/>
  <c r="F70" i="2"/>
  <c r="E68" i="2"/>
  <c r="F49" i="2"/>
  <c r="E47" i="2"/>
  <c r="J21" i="2"/>
  <c r="E21" i="2"/>
  <c r="J72" i="2" s="1"/>
  <c r="J20" i="2"/>
  <c r="J18" i="2"/>
  <c r="E18" i="2"/>
  <c r="F52" i="2" s="1"/>
  <c r="F73" i="2"/>
  <c r="J17" i="2"/>
  <c r="J15" i="2"/>
  <c r="E15" i="2"/>
  <c r="F72" i="2" s="1"/>
  <c r="J14" i="2"/>
  <c r="J12" i="2"/>
  <c r="J70" i="2" s="1"/>
  <c r="J49" i="2"/>
  <c r="E7" i="2"/>
  <c r="E45" i="2" s="1"/>
  <c r="E66" i="2"/>
  <c r="AU51" i="1"/>
  <c r="AS51" i="1"/>
  <c r="L47" i="1"/>
  <c r="AM46" i="1"/>
  <c r="L46" i="1"/>
  <c r="AM44" i="1"/>
  <c r="L44" i="1"/>
  <c r="L42" i="1"/>
  <c r="L41" i="1"/>
  <c r="BK76" i="2" l="1"/>
  <c r="J76" i="2" s="1"/>
  <c r="E45" i="3"/>
  <c r="E66" i="3"/>
  <c r="AG53" i="1"/>
  <c r="W28" i="1"/>
  <c r="F31" i="2"/>
  <c r="BA52" i="1" s="1"/>
  <c r="BA51" i="1" s="1"/>
  <c r="J31" i="2"/>
  <c r="AW52" i="1" s="1"/>
  <c r="AT52" i="1" s="1"/>
  <c r="F33" i="2"/>
  <c r="BC52" i="1" s="1"/>
  <c r="BC51" i="1" s="1"/>
  <c r="F30" i="3"/>
  <c r="AZ53" i="1" s="1"/>
  <c r="J30" i="3"/>
  <c r="AV53" i="1" s="1"/>
  <c r="AT53" i="1" s="1"/>
  <c r="F30" i="4"/>
  <c r="AZ54" i="1" s="1"/>
  <c r="F52" i="3"/>
  <c r="F73" i="3"/>
  <c r="J78" i="5"/>
  <c r="J57" i="5" s="1"/>
  <c r="BK77" i="5"/>
  <c r="J77" i="5" s="1"/>
  <c r="F51" i="2"/>
  <c r="J51" i="2"/>
  <c r="J56" i="3"/>
  <c r="BK82" i="4"/>
  <c r="J82" i="4" s="1"/>
  <c r="R82" i="4"/>
  <c r="F30" i="5"/>
  <c r="AZ55" i="1" s="1"/>
  <c r="J30" i="5"/>
  <c r="AV55" i="1" s="1"/>
  <c r="AT55" i="1" s="1"/>
  <c r="J78" i="4"/>
  <c r="J30" i="4"/>
  <c r="AV54" i="1" s="1"/>
  <c r="AT54" i="1" s="1"/>
  <c r="J83" i="4"/>
  <c r="J57" i="4" s="1"/>
  <c r="J31" i="4"/>
  <c r="AW54" i="1" s="1"/>
  <c r="E67" i="5"/>
  <c r="F74" i="5"/>
  <c r="AN53" i="1" l="1"/>
  <c r="AZ51" i="1"/>
  <c r="AV51" i="1" s="1"/>
  <c r="J56" i="4"/>
  <c r="J27" i="4"/>
  <c r="J56" i="5"/>
  <c r="J27" i="5"/>
  <c r="W29" i="1"/>
  <c r="AY51" i="1"/>
  <c r="J36" i="3"/>
  <c r="J56" i="2"/>
  <c r="J27" i="2"/>
  <c r="W27" i="1"/>
  <c r="AW51" i="1"/>
  <c r="AK27" i="1" s="1"/>
  <c r="W26" i="1" l="1"/>
  <c r="AG54" i="1"/>
  <c r="AN54" i="1" s="1"/>
  <c r="J36" i="4"/>
  <c r="AG52" i="1"/>
  <c r="J36" i="2"/>
  <c r="AG55" i="1"/>
  <c r="AN55" i="1" s="1"/>
  <c r="J36" i="5"/>
  <c r="AT51" i="1"/>
  <c r="AK26" i="1"/>
  <c r="AG51" i="1" l="1"/>
  <c r="AN52" i="1"/>
  <c r="AN51" i="1" l="1"/>
  <c r="AK23" i="1"/>
  <c r="AK32" i="1" s="1"/>
</calcChain>
</file>

<file path=xl/sharedStrings.xml><?xml version="1.0" encoding="utf-8"?>
<sst xmlns="http://schemas.openxmlformats.org/spreadsheetml/2006/main" count="5242" uniqueCount="785">
  <si>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</si>
  <si>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</si>
  <si>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</si>
  <si>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</si>
  <si>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</si>
  <si>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</si>
  <si>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</si>
  <si>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{8c7a9a8d-4670-4604-9f62-db5487140156}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</si>
  <si>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</si>
  <si>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</si>
  <si>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</si>
  <si>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</si>
  <si>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</si>
  <si>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</si>
  <si>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</si>
  <si>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</si>
  <si>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64018138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</si>
  <si>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</si>
  <si>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</si>
  <si>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Čištění kolejového lože v úseku Brniště - Jablonné v P. - Rynoltice</t>
  </si>
  <si>
    <t>KSO:</t>
  </si>
  <si>
    <t/>
  </si>
  <si>
    <t>CC-CZ:</t>
  </si>
  <si>
    <t>Místo:</t>
  </si>
  <si>
    <t xml:space="preserve"> </t>
  </si>
  <si>
    <t>Datum:</t>
  </si>
  <si>
    <t>09.11.2018</t>
  </si>
  <si>
    <t>Zadavatel:</t>
  </si>
  <si>
    <t>IČ: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</si>
  <si>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</si>
  <si>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</si>
  <si>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</si>
  <si>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</si>
  <si>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</si>
  <si>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</si>
  <si>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</si>
  <si>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</si>
  <si>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</si>
  <si>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</si>
  <si>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</si>
  <si>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</si>
  <si>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</si>
  <si>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</si>
  <si>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</si>
  <si>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</si>
  <si>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</si>
  <si>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</si>
  <si>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</si>
  <si>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</si>
  <si>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</si>
  <si>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</si>
  <si>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</si>
  <si>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</si>
  <si>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</si>
  <si>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</si>
  <si>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</si>
  <si>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</si>
  <si>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</si>
  <si>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</si>
  <si>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</si>
  <si>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</si>
  <si>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</si>
  <si>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</si>
  <si>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</si>
  <si>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</si>
  <si>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</si>
  <si>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</si>
  <si>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</si>
  <si>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</si>
  <si>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</si>
  <si>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</si>
  <si>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</si>
  <si>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</si>
  <si>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</si>
  <si>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</si>
  <si>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</t>
  </si>
  <si>
    <t>1</t>
  </si>
  <si>
    <t>{66a8ae04-b55e-4894-999d-f12eb9d4e41a}</t>
  </si>
  <si>
    <t>2</t>
  </si>
  <si>
    <t>SO 02</t>
  </si>
  <si>
    <t>{0cb88371-e46a-41a6-b956-f8e6d93e9436}</t>
  </si>
  <si>
    <t>SO 03</t>
  </si>
  <si>
    <t>{b0868c79-aaad-4268-8652-40f017fe37b7}</t>
  </si>
  <si>
    <t>SO 04</t>
  </si>
  <si>
    <t>VRN</t>
  </si>
  <si>
    <t>{ff57a075-554a-424c-b60e-2d07dbceea79}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</si>
  <si>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</si>
  <si>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</si>
  <si>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</si>
  <si>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</si>
  <si>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</si>
  <si>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</si>
  <si>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</si>
  <si>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01 - SO 01</t>
  </si>
  <si>
    <t>REKAPITULACE ČLENĚNÍ SOUPISU PRACÍ</t>
  </si>
  <si>
    <t>Kód dílu - Popis</t>
  </si>
  <si>
    <t>Cena celkem [CZK]</t>
  </si>
  <si>
    <t>Náklady soupisu celkem</t>
  </si>
  <si>
    <t>-1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</si>
  <si>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</si>
  <si>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</si>
  <si>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</si>
  <si>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</si>
  <si>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</si>
  <si>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</si>
  <si>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</si>
  <si>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</si>
  <si>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</si>
  <si>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</si>
  <si>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</si>
  <si>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</si>
  <si>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</si>
  <si>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</si>
  <si>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K</t>
  </si>
  <si>
    <t>5906015120</t>
  </si>
  <si>
    <t>Výměna pražce malou těžící mechanizací v KL otevřeném i zapuštěném pražec betonový příčný vystrojený</t>
  </si>
  <si>
    <t>kus</t>
  </si>
  <si>
    <t>Sborník UOŽI 01 2018</t>
  </si>
  <si>
    <t>4</t>
  </si>
  <si>
    <t>ROZPOCET</t>
  </si>
  <si>
    <t>5906020120</t>
  </si>
  <si>
    <t>Souvislá výměna pražců v KL otevřeném i zapuštěném pražce betonové příčné vystrojené</t>
  </si>
  <si>
    <t>3</t>
  </si>
  <si>
    <t>5907025040</t>
  </si>
  <si>
    <t>Výměna kolejnicových pásů stávající upevnění tv. S49 rozdělení "d"</t>
  </si>
  <si>
    <t>m</t>
  </si>
  <si>
    <t>6</t>
  </si>
  <si>
    <t>5907025415</t>
  </si>
  <si>
    <t>Výměna kolejnicových pásů současně s výměnou kompletů a pryžové podložky tv. S49 rozdělení "d"</t>
  </si>
  <si>
    <t>8</t>
  </si>
  <si>
    <t>5</t>
  </si>
  <si>
    <t>9902200100</t>
  </si>
  <si>
    <t>Doprava dodávek zhotovitele, dodávek objednatele nebo výzisku mechanizací přes 3,5 t objemnějšího kusového materiálu do 10 km</t>
  </si>
  <si>
    <t>t</t>
  </si>
  <si>
    <t>10</t>
  </si>
  <si>
    <t>5906140210</t>
  </si>
  <si>
    <t>Demontáž kolejového roštu koleje v ose koleje pražce betonové tv. S49 rozdělení "u"</t>
  </si>
  <si>
    <t>km</t>
  </si>
  <si>
    <t>12</t>
  </si>
  <si>
    <t>7</t>
  </si>
  <si>
    <t>5906130400</t>
  </si>
  <si>
    <t>Montáž kolejového roštu v ose koleje pražce betonové vystrojené tv. S49 rozdělení "u"</t>
  </si>
  <si>
    <t>14</t>
  </si>
  <si>
    <t>5908010130</t>
  </si>
  <si>
    <t>Zřízení kolejnicového styku s rozřezem a vrtáním - 4 otvory tv. S49</t>
  </si>
  <si>
    <t>styk</t>
  </si>
  <si>
    <t>16</t>
  </si>
  <si>
    <t>9</t>
  </si>
  <si>
    <t>5905050070</t>
  </si>
  <si>
    <t>Souvislá výměna KL se snesením KR koleje pražce betonové rozdělení "u"</t>
  </si>
  <si>
    <t>18</t>
  </si>
  <si>
    <t>5905085050</t>
  </si>
  <si>
    <t>Souvislé čištění KL koleje pražce betonové rozdělení "d"</t>
  </si>
  <si>
    <t>20</t>
  </si>
  <si>
    <t>11</t>
  </si>
  <si>
    <t>5905020020</t>
  </si>
  <si>
    <t>Oprava stezky strojně s odstraněním drnu a nánosu přes 10 cm do 20 cm</t>
  </si>
  <si>
    <t>m2</t>
  </si>
  <si>
    <t>22</t>
  </si>
  <si>
    <t>9902100100</t>
  </si>
  <si>
    <t>Doprava dodávek zhotovitele, dodávek objednatele nebo výzisku mechanizací přes 3,5 t sypanin  do 10 km</t>
  </si>
  <si>
    <t>24</t>
  </si>
  <si>
    <t>13</t>
  </si>
  <si>
    <t>5907010080</t>
  </si>
  <si>
    <t>Výměna LISŮ tv. S49 rozdělení "d"</t>
  </si>
  <si>
    <t>26</t>
  </si>
  <si>
    <t>5910020030</t>
  </si>
  <si>
    <t>Svařování kolejnic termitem plný předehřev standardní spára svar sériový tv. S49</t>
  </si>
  <si>
    <t>svar</t>
  </si>
  <si>
    <t>28</t>
  </si>
  <si>
    <t>5910035030</t>
  </si>
  <si>
    <t>Dosažení dovolené upínací teploty v BK prodloužením kolejnicového pásu v koleji tv. S49</t>
  </si>
  <si>
    <t>30</t>
  </si>
  <si>
    <t>5910040320</t>
  </si>
  <si>
    <t>Umožnění volné dilatace kolejnice demontáž upevňovadel s osazením kluzných podložek rozdělení pražců "d"</t>
  </si>
  <si>
    <t>32</t>
  </si>
  <si>
    <t>17</t>
  </si>
  <si>
    <t>5910040420</t>
  </si>
  <si>
    <t>Umožnění volné dilatace kolejnice montáž upevňovadel s odstraněním kluzných podložek rozdělení pražců "d"</t>
  </si>
  <si>
    <t>34</t>
  </si>
  <si>
    <t>5909031020</t>
  </si>
  <si>
    <t>Úprava GPK koleje směrové a výškové uspořádání pražce betonové</t>
  </si>
  <si>
    <t>36</t>
  </si>
  <si>
    <t>19</t>
  </si>
  <si>
    <t>5909032020</t>
  </si>
  <si>
    <t>Přesná úprava GPK koleje směrové a výškové uspořádání pražce betonové</t>
  </si>
  <si>
    <t>38</t>
  </si>
  <si>
    <t>5905105030</t>
  </si>
  <si>
    <t>Doplnění KL kamenivem souvisle strojně v koleji</t>
  </si>
  <si>
    <t>m3</t>
  </si>
  <si>
    <t>40</t>
  </si>
  <si>
    <t>5909030020</t>
  </si>
  <si>
    <t>Následná úprava GPK koleje směrové a výškové uspořádání pražce betonové</t>
  </si>
  <si>
    <t>42</t>
  </si>
  <si>
    <t>5905110010</t>
  </si>
  <si>
    <t>Snížení KL pod patou kolejnice v koleji</t>
  </si>
  <si>
    <t>44</t>
  </si>
  <si>
    <t>23</t>
  </si>
  <si>
    <t>5906105010</t>
  </si>
  <si>
    <t>Demontáž pražce dřevěný</t>
  </si>
  <si>
    <t>46</t>
  </si>
  <si>
    <t>5906105020</t>
  </si>
  <si>
    <t>Demontáž pražce betonový</t>
  </si>
  <si>
    <t>48</t>
  </si>
  <si>
    <t>25</t>
  </si>
  <si>
    <t>5999005020</t>
  </si>
  <si>
    <t>Třídění pražců a kolejnicových podpor</t>
  </si>
  <si>
    <t>50</t>
  </si>
  <si>
    <t>5912060010</t>
  </si>
  <si>
    <t>Demontáž zajišťovací značky samostatné konzolové</t>
  </si>
  <si>
    <t>52</t>
  </si>
  <si>
    <t>27</t>
  </si>
  <si>
    <t>5912065210</t>
  </si>
  <si>
    <t>Montáž zajišťovací značky včetně sloupku a základu konzolové</t>
  </si>
  <si>
    <t>54</t>
  </si>
  <si>
    <t>5912050110</t>
  </si>
  <si>
    <t>Staničení demontáž kilometrovníku</t>
  </si>
  <si>
    <t>56</t>
  </si>
  <si>
    <t>29</t>
  </si>
  <si>
    <t>5912050120</t>
  </si>
  <si>
    <t>Staničení demontáž hektometrovníku</t>
  </si>
  <si>
    <t>58</t>
  </si>
  <si>
    <t>5913410020</t>
  </si>
  <si>
    <t>Nátěr traťových značek hektometrovníku</t>
  </si>
  <si>
    <t>60</t>
  </si>
  <si>
    <t>31</t>
  </si>
  <si>
    <t>5910136010</t>
  </si>
  <si>
    <t>Montáž pražcové kotvy v koleji</t>
  </si>
  <si>
    <t>62</t>
  </si>
  <si>
    <t>5912010030</t>
  </si>
  <si>
    <t>Výměna návěstidla včetně sloupku předvěstníku</t>
  </si>
  <si>
    <t>64</t>
  </si>
  <si>
    <t>33</t>
  </si>
  <si>
    <t>5912010040</t>
  </si>
  <si>
    <t>Výměna návěstidla včetně sloupku rychlostníku</t>
  </si>
  <si>
    <t>66</t>
  </si>
  <si>
    <t>5912010050</t>
  </si>
  <si>
    <t>Výměna návěstidla včetně sloupku sklonovníku</t>
  </si>
  <si>
    <t>68</t>
  </si>
  <si>
    <t>35</t>
  </si>
  <si>
    <t>5914020020</t>
  </si>
  <si>
    <t>Čištění otevřených odvodňovacích zařízení strojně příkop nezpevněný</t>
  </si>
  <si>
    <t>70</t>
  </si>
  <si>
    <t>5915010020</t>
  </si>
  <si>
    <t>Těžení zeminy nebo horniny železničního spodku II. třídy</t>
  </si>
  <si>
    <t>72</t>
  </si>
  <si>
    <t>37</t>
  </si>
  <si>
    <t>74</t>
  </si>
  <si>
    <t>9902900100</t>
  </si>
  <si>
    <t>Naložení sypanin, drobného kusového materiálu, suti</t>
  </si>
  <si>
    <t>76</t>
  </si>
  <si>
    <t>39</t>
  </si>
  <si>
    <t>9902100300</t>
  </si>
  <si>
    <t>Doprava dodávek zhotovitele, dodávek objednatele nebo výzisku mechanizací přes 3,5 t sypanin  do 30 km</t>
  </si>
  <si>
    <t>78</t>
  </si>
  <si>
    <t>9909000100</t>
  </si>
  <si>
    <t>Poplatek za uložení suti nebo hmot na oficiální skládku</t>
  </si>
  <si>
    <t>80</t>
  </si>
  <si>
    <t>41</t>
  </si>
  <si>
    <t>9902900200</t>
  </si>
  <si>
    <t>Naložení  objemnějšího kusového materiálu, vybouraných hmot</t>
  </si>
  <si>
    <t>82</t>
  </si>
  <si>
    <t>9902200700</t>
  </si>
  <si>
    <t>Doprava dodávek zhotovitele, dodávek objednatele nebo výzisku mechanizací přes 3,5 t objemnějšího kusového materiálu do 100 km</t>
  </si>
  <si>
    <t>84</t>
  </si>
  <si>
    <t>43</t>
  </si>
  <si>
    <t>9909000300</t>
  </si>
  <si>
    <t>Poplatek za likvidaci dřevěných kolejnicových podpor</t>
  </si>
  <si>
    <t>86</t>
  </si>
  <si>
    <t>9909000400</t>
  </si>
  <si>
    <t>Poplatek za likvidaci plastových součástí</t>
  </si>
  <si>
    <t>88</t>
  </si>
  <si>
    <t>45</t>
  </si>
  <si>
    <t>9903200100</t>
  </si>
  <si>
    <t>Přeprava mechanizace na místo prováděných prací o hmotnosti přes 12 t přes 50 do 100 km</t>
  </si>
  <si>
    <t>90</t>
  </si>
  <si>
    <t>9903200200</t>
  </si>
  <si>
    <t>Přeprava mechanizace na místo prováděných prací o hmotnosti přes 12 t do 200 km</t>
  </si>
  <si>
    <t>92</t>
  </si>
  <si>
    <t>47</t>
  </si>
  <si>
    <t>M</t>
  </si>
  <si>
    <t>5955101000</t>
  </si>
  <si>
    <t>Kamenivo drcené štěrk frakce 31,5/63 třídy BI</t>
  </si>
  <si>
    <t>94</t>
  </si>
  <si>
    <t>96</t>
  </si>
  <si>
    <t>49</t>
  </si>
  <si>
    <t>5956140030</t>
  </si>
  <si>
    <t>Pražec betonový příčný vystrojený včetně kompletů tv. B 91S/2 (S)</t>
  </si>
  <si>
    <t>98</t>
  </si>
  <si>
    <t>9902201200</t>
  </si>
  <si>
    <t>Doprava dodávek zhotovitele, dodávek objednatele nebo výzisku mechanizací přes 3,5 t objemnějšího kusového materiálu do 350 km</t>
  </si>
  <si>
    <t>100</t>
  </si>
  <si>
    <t>51</t>
  </si>
  <si>
    <t>5960101005</t>
  </si>
  <si>
    <t>Pražcové kotvy TDHB pro pražec betonový SB 8</t>
  </si>
  <si>
    <t>-658056172</t>
  </si>
  <si>
    <t>9902200900</t>
  </si>
  <si>
    <t>Doprava dodávek zhotovitele, dodávek objednatele nebo výzisku mechanizací přes 3,5 t objemnějšího kusového materiálu do 200 km</t>
  </si>
  <si>
    <t>104</t>
  </si>
  <si>
    <t>53</t>
  </si>
  <si>
    <t>5962101005</t>
  </si>
  <si>
    <t>Návěstidlo rychlostník NS tříciferný</t>
  </si>
  <si>
    <t>106</t>
  </si>
  <si>
    <t>5962101020</t>
  </si>
  <si>
    <t>Návěstidlo očekávejte traťovou rychlost - trojúhelník</t>
  </si>
  <si>
    <t>108</t>
  </si>
  <si>
    <t>55</t>
  </si>
  <si>
    <t>5962101110</t>
  </si>
  <si>
    <t>Návěstidlo sklonovník reflexní</t>
  </si>
  <si>
    <t>110</t>
  </si>
  <si>
    <t>5962113000</t>
  </si>
  <si>
    <t>Sloupek ocelový pozinkovaný 70 mm</t>
  </si>
  <si>
    <t>112</t>
  </si>
  <si>
    <t>57</t>
  </si>
  <si>
    <t>5962119025</t>
  </si>
  <si>
    <t>Zajištění PPK betonový sloupek pro konzolovou značku</t>
  </si>
  <si>
    <t>114</t>
  </si>
  <si>
    <t>5962119010</t>
  </si>
  <si>
    <t>Zajištění PPK konzolová značka</t>
  </si>
  <si>
    <t>116</t>
  </si>
  <si>
    <t>59</t>
  </si>
  <si>
    <t>5964161020</t>
  </si>
  <si>
    <t>Beton lehce zhutnitelný C 25/30;X0 F5 2 395 2 898</t>
  </si>
  <si>
    <t>118</t>
  </si>
  <si>
    <t>5957134010</t>
  </si>
  <si>
    <t>Lepený izolovaný styk tv. S49 s tepelně zpracovanou hlavou délky 3,60 m</t>
  </si>
  <si>
    <t>120</t>
  </si>
  <si>
    <t>61</t>
  </si>
  <si>
    <t>5958125000</t>
  </si>
  <si>
    <t>Komplety s antikorozní úpravou Skl 14 (svěrka Skl14, vrtule R1, podložka Uls7)</t>
  </si>
  <si>
    <t>122</t>
  </si>
  <si>
    <t>5958128010</t>
  </si>
  <si>
    <t>Komplety ŽS 4 (šroub RS 1, matice M 24, podložka Fe6, svěrka ŽS4)</t>
  </si>
  <si>
    <t>124</t>
  </si>
  <si>
    <t>63</t>
  </si>
  <si>
    <t>5958158005</t>
  </si>
  <si>
    <t>Podložka pryžová pod patu kolejnice S49 183/126/6</t>
  </si>
  <si>
    <t>126</t>
  </si>
  <si>
    <t>5958101005</t>
  </si>
  <si>
    <t>Součásti spojovací kolejnicové spojky tv. S 730 mm</t>
  </si>
  <si>
    <t>128</t>
  </si>
  <si>
    <t>65</t>
  </si>
  <si>
    <t>5958107005</t>
  </si>
  <si>
    <t>Šroub spojkový M24 x 140 mm</t>
  </si>
  <si>
    <t>130</t>
  </si>
  <si>
    <t>5958116000</t>
  </si>
  <si>
    <t>Matice M24</t>
  </si>
  <si>
    <t>132</t>
  </si>
  <si>
    <t>67</t>
  </si>
  <si>
    <t>5958134040</t>
  </si>
  <si>
    <t>Součásti upevňovací kroužek pružný dvojitý Fe 6</t>
  </si>
  <si>
    <t>134</t>
  </si>
  <si>
    <t>136</t>
  </si>
  <si>
    <t>5956213065</t>
  </si>
  <si>
    <t>Pražec betonový příčný vystrojený  užitý tv. SB 8 P</t>
  </si>
  <si>
    <t>148</t>
  </si>
  <si>
    <t>P</t>
  </si>
  <si>
    <t>Poznámka k položce:
DODÁ SŽDC, s.o., ST LIBEREC - NEOCEŇOVAT!</t>
  </si>
  <si>
    <t>75</t>
  </si>
  <si>
    <t>5957104025</t>
  </si>
  <si>
    <t>Kolejnicové pásy třídy R260 tv. 49 E1 délky 75 metrů</t>
  </si>
  <si>
    <t>150</t>
  </si>
  <si>
    <t>SO 02 - SO 02</t>
  </si>
  <si>
    <t>5907025490</t>
  </si>
  <si>
    <t>Výměna kolejnicových pásů současně s výměnou pryžové podložky tv. S49 rozdělení "d"</t>
  </si>
  <si>
    <t>5908052010</t>
  </si>
  <si>
    <t>Výměna podložky pryžové pod patu kolejnice</t>
  </si>
  <si>
    <t>5908050010</t>
  </si>
  <si>
    <t>Výměna upevnění podkladnicového komplety a pryžová podložka</t>
  </si>
  <si>
    <t>úl.pl.</t>
  </si>
  <si>
    <t>5914005010</t>
  </si>
  <si>
    <t>Rozšíření stezky zemního tělesa přisypávkou zemního tělesa</t>
  </si>
  <si>
    <t>5907050120</t>
  </si>
  <si>
    <t>Dělení kolejnic kyslíkem tv. S49</t>
  </si>
  <si>
    <t>5907040030</t>
  </si>
  <si>
    <t>Posun kolejnic před svařováním tv. S49</t>
  </si>
  <si>
    <t>5910135010</t>
  </si>
  <si>
    <t>Demontáž pražcové kotvy v koleji</t>
  </si>
  <si>
    <t>5914120070</t>
  </si>
  <si>
    <t>Demontáž nástupiště úrovňového Sudop K (KD,KS) 150</t>
  </si>
  <si>
    <t>5914130070</t>
  </si>
  <si>
    <t>Montáž nástupiště úrovňového Sudop K (KD,KS) 150</t>
  </si>
  <si>
    <t>5914110130</t>
  </si>
  <si>
    <t>Oprava nástupiště z prefabrikátů povrchové vrstvy</t>
  </si>
  <si>
    <t>9902100200</t>
  </si>
  <si>
    <t>Doprava dodávek zhotovitele, dodávek objednatele nebo výzisku mechanizací přes 3,5 t sypanin  do 20 km</t>
  </si>
  <si>
    <t>5955101020</t>
  </si>
  <si>
    <t>Kamenivo drcené štěrkodrť frakce 0/32</t>
  </si>
  <si>
    <t>102</t>
  </si>
  <si>
    <t>-1902340667</t>
  </si>
  <si>
    <t>5964147055</t>
  </si>
  <si>
    <t>Nástupištní díly konzolová deska KS 150</t>
  </si>
  <si>
    <t>5958125010</t>
  </si>
  <si>
    <t>Komplety s antikorozní úpravou ŽS 4 (svěrka ŽS4, šroub RS 1, matice M24, podložka Fe6)</t>
  </si>
  <si>
    <t>SO 03 - SO 03</t>
  </si>
  <si>
    <t>D1 - Přejezd v km 113,856</t>
  </si>
  <si>
    <t>D2 - Přejezd v km 115,242</t>
  </si>
  <si>
    <t>D3 - Přejezd v km 115,883</t>
  </si>
  <si>
    <t>D4 - Přejezd v km 116,662</t>
  </si>
  <si>
    <t>D5 - Přejezd v km 117,096</t>
  </si>
  <si>
    <t>D6 - Přejezd v km 117,502</t>
  </si>
  <si>
    <t>D1</t>
  </si>
  <si>
    <t>Přejezd v km 113,856</t>
  </si>
  <si>
    <t>5913235020</t>
  </si>
  <si>
    <t>Dělení AB komunikace řezáním hloubky do 20 cm</t>
  </si>
  <si>
    <t>5913240020</t>
  </si>
  <si>
    <t>Odstranění AB komunikace odtěžením nebo frézováním hloubky do 20 cm</t>
  </si>
  <si>
    <t>5913035220</t>
  </si>
  <si>
    <t>Demontáž celopryžové přejezdové konstrukce silně zatížené v koleji část vnitřní</t>
  </si>
  <si>
    <t>5913040220</t>
  </si>
  <si>
    <t>Montáž celopryžové přejezdové konstrukce silně zatížené v koleji část vnitřní</t>
  </si>
  <si>
    <t>5914035520</t>
  </si>
  <si>
    <t>Zřízení otevřených odvodňovacích zařízení silničního žlabu štěrbinový</t>
  </si>
  <si>
    <t>5913250020</t>
  </si>
  <si>
    <t>Zřízení konstrukce vozovky asfaltobetonové těžké</t>
  </si>
  <si>
    <t>919112223</t>
  </si>
  <si>
    <t>Řezání spár pro vytvoření komůrky š 15 mm hl 30 mm pro těsnící zálivku v živičném krytu</t>
  </si>
  <si>
    <t>919121122</t>
  </si>
  <si>
    <t>Těsnění spár zálivkou za studena pro komůrky š 15 mm hl 30 mm s těsnicím profilem</t>
  </si>
  <si>
    <t>5963146010</t>
  </si>
  <si>
    <t>Asfaltový beton ACL 16S 50/70 hrubozrnný-ložní vrstva</t>
  </si>
  <si>
    <t>5963146000</t>
  </si>
  <si>
    <t>Asfaltový beton ACO 11S 50/70 střednězrnný-obrusná vrstva</t>
  </si>
  <si>
    <t>5964161010</t>
  </si>
  <si>
    <t>Beton lehce zhutnitelný C 20/25;X0 F5 2 285 2 765</t>
  </si>
  <si>
    <t>5964127005</t>
  </si>
  <si>
    <t>Odvodňovací žlaby štěrbinové betonové masívní - 4 m</t>
  </si>
  <si>
    <t>9902200800</t>
  </si>
  <si>
    <t>Doprava dodávek zhotovitele, dodávek objednatele nebo výzisku mechanizací přes 3,5 t objemnějšího kusového materiálu do 150 km</t>
  </si>
  <si>
    <t>D2</t>
  </si>
  <si>
    <t>Přejezd v km 115,242</t>
  </si>
  <si>
    <t>5914030520</t>
  </si>
  <si>
    <t>Demontáž dílů otevřeného odvodnění silničního žlabu štěrbinového</t>
  </si>
  <si>
    <t>5913040230</t>
  </si>
  <si>
    <t>Montáž celopryžové přejezdové konstrukce silně zatížené v koleji část vnější a vnitřní včetně závěrných zídek</t>
  </si>
  <si>
    <t>5963101003</t>
  </si>
  <si>
    <t>Přejezd celopryžový pro zatížené komunikace se závěrnou zídkou tv. T</t>
  </si>
  <si>
    <t>Poznámka k položce:
Systém pro nejvyšší zatížení provozem.</t>
  </si>
  <si>
    <t>5963101135</t>
  </si>
  <si>
    <t>Přejezd celopryžový Strail pojistka protu posuvu</t>
  </si>
  <si>
    <t>9902209100</t>
  </si>
  <si>
    <t>Doprava dodávek zhotovitele, dodávek objednatele nebo výzisku mechanizací přes 3,5 t objemnějšího kusového materiálu příplatek za každý další 1 km</t>
  </si>
  <si>
    <t>D3</t>
  </si>
  <si>
    <t>Přejezd v km 115,883</t>
  </si>
  <si>
    <t>5913200010</t>
  </si>
  <si>
    <t>Demontáž dřevěné konstrukce přejezdu část vnější a vnitřní</t>
  </si>
  <si>
    <t>5914035550</t>
  </si>
  <si>
    <t>Zřízení otevřených odvodňovacích zařízení prahové vpusti prefabrikované díly</t>
  </si>
  <si>
    <t>5913285210</t>
  </si>
  <si>
    <t>Montáž dílů komunikace obrubníku uložení v betonu</t>
  </si>
  <si>
    <t>5964123000</t>
  </si>
  <si>
    <t>Odvodňovací žlab s mříží</t>
  </si>
  <si>
    <t>D4</t>
  </si>
  <si>
    <t>Přejezd v km 116,662</t>
  </si>
  <si>
    <t>5913215020</t>
  </si>
  <si>
    <t>Demontáž kolejnicových dílů přejezdu ochranná kolejnice</t>
  </si>
  <si>
    <t>5915005020</t>
  </si>
  <si>
    <t>Hloubení rýh nebo jam na železničním spodku II. třídy</t>
  </si>
  <si>
    <t>5914055030</t>
  </si>
  <si>
    <t>Zřízení krytých odvodňovacích zařízení svodného potrubí</t>
  </si>
  <si>
    <t>69</t>
  </si>
  <si>
    <t>138</t>
  </si>
  <si>
    <t>140</t>
  </si>
  <si>
    <t>71</t>
  </si>
  <si>
    <t>142</t>
  </si>
  <si>
    <t>144</t>
  </si>
  <si>
    <t>73</t>
  </si>
  <si>
    <t>146</t>
  </si>
  <si>
    <t>5964127000</t>
  </si>
  <si>
    <t>Odvodňovací žlaby štěrbinové betonové malé - 2 m</t>
  </si>
  <si>
    <t>5964104010</t>
  </si>
  <si>
    <t>Kanalizační díly plastové trubka hladká DN 250</t>
  </si>
  <si>
    <t>152</t>
  </si>
  <si>
    <t>77</t>
  </si>
  <si>
    <t>9902200300</t>
  </si>
  <si>
    <t>Doprava dodávek zhotovitele, dodávek objednatele nebo výzisku mechanizací přes 3,5 t objemnějšího kusového materiálu do 30 km</t>
  </si>
  <si>
    <t>154</t>
  </si>
  <si>
    <t>5963101035</t>
  </si>
  <si>
    <t>Přejezd celopryžový Strail panel vnitřní</t>
  </si>
  <si>
    <t>156</t>
  </si>
  <si>
    <t>79</t>
  </si>
  <si>
    <t>5963101045</t>
  </si>
  <si>
    <t>Přejezd celopryžový Strail kolejová opěrka</t>
  </si>
  <si>
    <t>158</t>
  </si>
  <si>
    <t>5963101050</t>
  </si>
  <si>
    <t>Přejezd celopryžový Strail spínací táhlo střední 1200 mm</t>
  </si>
  <si>
    <t>160</t>
  </si>
  <si>
    <t>81</t>
  </si>
  <si>
    <t>5963101085</t>
  </si>
  <si>
    <t>Přejezd celopryžový Strail spínací táhlo 1200 mm</t>
  </si>
  <si>
    <t>162</t>
  </si>
  <si>
    <t>164</t>
  </si>
  <si>
    <t>83</t>
  </si>
  <si>
    <t>5963101055</t>
  </si>
  <si>
    <t>Přejezd celopryžový Strail náběhový klín pero</t>
  </si>
  <si>
    <t>166</t>
  </si>
  <si>
    <t>5963101060</t>
  </si>
  <si>
    <t>Přejezd celopryžový Strail náběhový klín drážka</t>
  </si>
  <si>
    <t>168</t>
  </si>
  <si>
    <t>85</t>
  </si>
  <si>
    <t>170</t>
  </si>
  <si>
    <t>172</t>
  </si>
  <si>
    <t>D5</t>
  </si>
  <si>
    <t>Přejezd v km 117,096</t>
  </si>
  <si>
    <t>87</t>
  </si>
  <si>
    <t>174</t>
  </si>
  <si>
    <t>176</t>
  </si>
  <si>
    <t>89</t>
  </si>
  <si>
    <t>178</t>
  </si>
  <si>
    <t>180</t>
  </si>
  <si>
    <t>91</t>
  </si>
  <si>
    <t>182</t>
  </si>
  <si>
    <t>184</t>
  </si>
  <si>
    <t>93</t>
  </si>
  <si>
    <t>186</t>
  </si>
  <si>
    <t>188</t>
  </si>
  <si>
    <t>95</t>
  </si>
  <si>
    <t>190</t>
  </si>
  <si>
    <t>192</t>
  </si>
  <si>
    <t>97</t>
  </si>
  <si>
    <t>194</t>
  </si>
  <si>
    <t>196</t>
  </si>
  <si>
    <t>99</t>
  </si>
  <si>
    <t>198</t>
  </si>
  <si>
    <t>200</t>
  </si>
  <si>
    <t>101</t>
  </si>
  <si>
    <t>202</t>
  </si>
  <si>
    <t>204</t>
  </si>
  <si>
    <t>103</t>
  </si>
  <si>
    <t>206</t>
  </si>
  <si>
    <t>208</t>
  </si>
  <si>
    <t>105</t>
  </si>
  <si>
    <t>210</t>
  </si>
  <si>
    <t>212</t>
  </si>
  <si>
    <t>107</t>
  </si>
  <si>
    <t>214</t>
  </si>
  <si>
    <t>216</t>
  </si>
  <si>
    <t>109</t>
  </si>
  <si>
    <t>218</t>
  </si>
  <si>
    <t>D6</t>
  </si>
  <si>
    <t>Přejezd v km 117,502</t>
  </si>
  <si>
    <t>220</t>
  </si>
  <si>
    <t>111</t>
  </si>
  <si>
    <t>222</t>
  </si>
  <si>
    <t>224</t>
  </si>
  <si>
    <t>113</t>
  </si>
  <si>
    <t>226</t>
  </si>
  <si>
    <t>228</t>
  </si>
  <si>
    <t>115</t>
  </si>
  <si>
    <t>230</t>
  </si>
  <si>
    <t>232</t>
  </si>
  <si>
    <t>117</t>
  </si>
  <si>
    <t>234</t>
  </si>
  <si>
    <t>236</t>
  </si>
  <si>
    <t>119</t>
  </si>
  <si>
    <t>238</t>
  </si>
  <si>
    <t>240</t>
  </si>
  <si>
    <t>121</t>
  </si>
  <si>
    <t>242</t>
  </si>
  <si>
    <t>244</t>
  </si>
  <si>
    <t>123</t>
  </si>
  <si>
    <t>246</t>
  </si>
  <si>
    <t>248</t>
  </si>
  <si>
    <t>125</t>
  </si>
  <si>
    <t>250</t>
  </si>
  <si>
    <t>252</t>
  </si>
  <si>
    <t>127</t>
  </si>
  <si>
    <t>254</t>
  </si>
  <si>
    <t>256</t>
  </si>
  <si>
    <t>129</t>
  </si>
  <si>
    <t>258</t>
  </si>
  <si>
    <t>260</t>
  </si>
  <si>
    <t>131</t>
  </si>
  <si>
    <t>262</t>
  </si>
  <si>
    <t>264</t>
  </si>
  <si>
    <t>133</t>
  </si>
  <si>
    <t>9903100100</t>
  </si>
  <si>
    <t>Přeprava mechanizace na místo prováděných prací o hmotnosti do 12 t přes 50 do 100 km</t>
  </si>
  <si>
    <t>266</t>
  </si>
  <si>
    <t>SO 04 - VRN</t>
  </si>
  <si>
    <t>VRN - Vedlejší rozpočtové náklady</t>
  </si>
  <si>
    <t>Vedlejší rozpočtové náklady</t>
  </si>
  <si>
    <t>011403000</t>
  </si>
  <si>
    <t>Průzkum výskytu škodlivin kontaminace kameniva ropnými látkami</t>
  </si>
  <si>
    <t>kpl</t>
  </si>
  <si>
    <t>-1373220699</t>
  </si>
  <si>
    <t>012002000</t>
  </si>
  <si>
    <t>Geodetické práce</t>
  </si>
  <si>
    <t>64071513</t>
  </si>
  <si>
    <t>030001000</t>
  </si>
  <si>
    <t>Zařízení a vybavení staveniště</t>
  </si>
  <si>
    <t>1585414006</t>
  </si>
  <si>
    <t>040001000</t>
  </si>
  <si>
    <t>Inženýrská činnost</t>
  </si>
  <si>
    <t>-186773199</t>
  </si>
  <si>
    <t>013002000</t>
  </si>
  <si>
    <t>Projektové práce</t>
  </si>
  <si>
    <t>%</t>
  </si>
  <si>
    <t>-880205747</t>
  </si>
  <si>
    <t>072002011</t>
  </si>
  <si>
    <t>Výluka silničního provozu se zajištěním objížďky</t>
  </si>
  <si>
    <t>-703818180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</si>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</sst>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4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/>
    <xf numFmtId="0" fontId="0" fillId="0" borderId="0" xfId="0" applyAlignment="1" applyProtection="1">
      <alignment horizontal="center" vertical="center"/>
      <protection locked="0"/>
    </xf>
    <xf numFmtId="0" fontId="7" fillId="2" borderId="0" xfId="0" applyFont="1" applyFill="1" applyAlignment="1" applyProtection="1">
      <alignment horizontal="left" vertical="center"/>
    </xf>
    <xf numFmtId="0" fontId="8" fillId="2" borderId="0" xfId="0" applyFont="1" applyFill="1" applyAlignment="1" applyProtection="1">
      <alignment vertical="center"/>
    </xf>
    <xf numFmtId="0" fontId="9" fillId="2" borderId="0" xfId="0" applyFont="1" applyFill="1" applyAlignment="1" applyProtection="1">
      <alignment horizontal="left" vertical="center"/>
    </xf>
    <xf numFmtId="0" fontId="10" fillId="2" borderId="0" xfId="1" applyFont="1" applyFill="1" applyAlignment="1" applyProtection="1">
      <alignment vertical="center"/>
    </xf>
    <xf numFmtId="0" fontId="40" fillId="2" borderId="0" xfId="1" applyFill="1"/>
    <xf numFmtId="0" fontId="0" fillId="2" borderId="0" xfId="0" applyFill="1"/>
    <xf numFmtId="0" fontId="7" fillId="2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1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4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6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4" fillId="0" borderId="20" xfId="0" applyFont="1" applyBorder="1" applyAlignment="1" applyProtection="1">
      <alignment horizontal="center" vertical="center" wrapText="1"/>
    </xf>
    <xf numFmtId="0" fontId="14" fillId="0" borderId="21" xfId="0" applyFont="1" applyBorder="1" applyAlignment="1" applyProtection="1">
      <alignment horizontal="center" vertical="center" wrapText="1"/>
    </xf>
    <xf numFmtId="0" fontId="14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18" fillId="0" borderId="18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5" fillId="0" borderId="18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5" fillId="0" borderId="23" xfId="0" applyNumberFormat="1" applyFont="1" applyBorder="1" applyAlignment="1" applyProtection="1">
      <alignment vertical="center"/>
    </xf>
    <xf numFmtId="4" fontId="25" fillId="0" borderId="24" xfId="0" applyNumberFormat="1" applyFont="1" applyBorder="1" applyAlignment="1" applyProtection="1">
      <alignment vertical="center"/>
    </xf>
    <xf numFmtId="166" fontId="25" fillId="0" borderId="24" xfId="0" applyNumberFormat="1" applyFont="1" applyBorder="1" applyAlignment="1" applyProtection="1">
      <alignment vertical="center"/>
    </xf>
    <xf numFmtId="4" fontId="25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8" fillId="2" borderId="0" xfId="0" applyFont="1" applyFill="1" applyAlignment="1">
      <alignment vertical="center"/>
    </xf>
    <xf numFmtId="0" fontId="9" fillId="2" borderId="0" xfId="0" applyFont="1" applyFill="1" applyAlignment="1">
      <alignment horizontal="left" vertical="center"/>
    </xf>
    <xf numFmtId="0" fontId="26" fillId="2" borderId="0" xfId="1" applyFont="1" applyFill="1" applyAlignment="1">
      <alignment vertical="center"/>
    </xf>
    <xf numFmtId="0" fontId="8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4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6" fillId="0" borderId="0" xfId="0" applyFont="1" applyBorder="1" applyAlignment="1" applyProtection="1">
      <alignment horizontal="left" vertical="center"/>
    </xf>
    <xf numFmtId="4" fontId="19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27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19" fillId="0" borderId="0" xfId="0" applyNumberFormat="1" applyFont="1" applyAlignment="1" applyProtection="1"/>
    <xf numFmtId="166" fontId="28" fillId="0" borderId="16" xfId="0" applyNumberFormat="1" applyFont="1" applyBorder="1" applyAlignment="1" applyProtection="1"/>
    <xf numFmtId="166" fontId="28" fillId="0" borderId="17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0" fillId="0" borderId="28" xfId="0" applyFont="1" applyBorder="1" applyAlignment="1" applyProtection="1">
      <alignment horizontal="center" vertical="center"/>
    </xf>
    <xf numFmtId="49" fontId="30" fillId="0" borderId="28" xfId="0" applyNumberFormat="1" applyFont="1" applyBorder="1" applyAlignment="1" applyProtection="1">
      <alignment horizontal="left" vertical="center" wrapText="1"/>
    </xf>
    <xf numFmtId="0" fontId="30" fillId="0" borderId="28" xfId="0" applyFont="1" applyBorder="1" applyAlignment="1" applyProtection="1">
      <alignment horizontal="left" vertical="center" wrapText="1"/>
    </xf>
    <xf numFmtId="0" fontId="30" fillId="0" borderId="28" xfId="0" applyFont="1" applyBorder="1" applyAlignment="1" applyProtection="1">
      <alignment horizontal="center" vertical="center" wrapText="1"/>
    </xf>
    <xf numFmtId="167" fontId="30" fillId="0" borderId="28" xfId="0" applyNumberFormat="1" applyFont="1" applyBorder="1" applyAlignment="1" applyProtection="1">
      <alignment vertical="center"/>
    </xf>
    <xf numFmtId="4" fontId="30" fillId="3" borderId="28" xfId="0" applyNumberFormat="1" applyFont="1" applyFill="1" applyBorder="1" applyAlignment="1" applyProtection="1">
      <alignment vertical="center"/>
      <protection locked="0"/>
    </xf>
    <xf numFmtId="4" fontId="30" fillId="0" borderId="28" xfId="0" applyNumberFormat="1" applyFont="1" applyBorder="1" applyAlignment="1" applyProtection="1">
      <alignment vertical="center"/>
    </xf>
    <xf numFmtId="0" fontId="30" fillId="0" borderId="5" xfId="0" applyFont="1" applyBorder="1" applyAlignment="1">
      <alignment vertical="center"/>
    </xf>
    <xf numFmtId="0" fontId="30" fillId="3" borderId="28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/>
    <xf numFmtId="0" fontId="6" fillId="0" borderId="0" xfId="0" applyFont="1" applyAlignment="1" applyProtection="1"/>
    <xf numFmtId="0" fontId="6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6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6" fillId="0" borderId="5" xfId="0" applyFont="1" applyBorder="1" applyAlignment="1"/>
    <xf numFmtId="0" fontId="6" fillId="0" borderId="18" xfId="0" applyFont="1" applyBorder="1" applyAlignment="1" applyProtection="1"/>
    <xf numFmtId="0" fontId="6" fillId="0" borderId="0" xfId="0" applyFont="1" applyBorder="1" applyAlignment="1" applyProtection="1"/>
    <xf numFmtId="166" fontId="6" fillId="0" borderId="0" xfId="0" applyNumberFormat="1" applyFont="1" applyBorder="1" applyAlignment="1" applyProtection="1"/>
    <xf numFmtId="166" fontId="6" fillId="0" borderId="19" xfId="0" applyNumberFormat="1" applyFont="1" applyBorder="1" applyAlignment="1" applyProtection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1" fillId="0" borderId="24" xfId="0" applyFont="1" applyBorder="1" applyAlignment="1" applyProtection="1">
      <alignment horizontal="center"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167" fontId="0" fillId="3" borderId="28" xfId="0" applyNumberFormat="1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top"/>
      <protection locked="0"/>
    </xf>
    <xf numFmtId="0" fontId="33" fillId="0" borderId="29" xfId="0" applyFont="1" applyBorder="1" applyAlignment="1" applyProtection="1">
      <alignment vertical="center" wrapText="1"/>
      <protection locked="0"/>
    </xf>
    <xf numFmtId="0" fontId="33" fillId="0" borderId="30" xfId="0" applyFont="1" applyBorder="1" applyAlignment="1" applyProtection="1">
      <alignment vertical="center" wrapText="1"/>
      <protection locked="0"/>
    </xf>
    <xf numFmtId="0" fontId="33" fillId="0" borderId="31" xfId="0" applyFont="1" applyBorder="1" applyAlignment="1" applyProtection="1">
      <alignment vertical="center" wrapText="1"/>
      <protection locked="0"/>
    </xf>
    <xf numFmtId="0" fontId="33" fillId="0" borderId="32" xfId="0" applyFont="1" applyBorder="1" applyAlignment="1" applyProtection="1">
      <alignment horizontal="center" vertical="center" wrapText="1"/>
      <protection locked="0"/>
    </xf>
    <xf numFmtId="0" fontId="33" fillId="0" borderId="33" xfId="0" applyFont="1" applyBorder="1" applyAlignment="1" applyProtection="1">
      <alignment horizontal="center" vertical="center" wrapText="1"/>
      <protection locked="0"/>
    </xf>
    <xf numFmtId="0" fontId="33" fillId="0" borderId="32" xfId="0" applyFont="1" applyBorder="1" applyAlignment="1" applyProtection="1">
      <alignment vertical="center" wrapText="1"/>
      <protection locked="0"/>
    </xf>
    <xf numFmtId="0" fontId="33" fillId="0" borderId="33" xfId="0" applyFont="1" applyBorder="1" applyAlignment="1" applyProtection="1">
      <alignment vertical="center" wrapText="1"/>
      <protection locked="0"/>
    </xf>
    <xf numFmtId="0" fontId="35" fillId="0" borderId="1" xfId="0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49" fontId="36" fillId="0" borderId="1" xfId="0" applyNumberFormat="1" applyFont="1" applyBorder="1" applyAlignment="1" applyProtection="1">
      <alignment vertical="center" wrapText="1"/>
      <protection locked="0"/>
    </xf>
    <xf numFmtId="0" fontId="33" fillId="0" borderId="35" xfId="0" applyFont="1" applyBorder="1" applyAlignment="1" applyProtection="1">
      <alignment vertical="center" wrapText="1"/>
      <protection locked="0"/>
    </xf>
    <xf numFmtId="0" fontId="37" fillId="0" borderId="34" xfId="0" applyFont="1" applyBorder="1" applyAlignment="1" applyProtection="1">
      <alignment vertical="center" wrapText="1"/>
      <protection locked="0"/>
    </xf>
    <xf numFmtId="0" fontId="33" fillId="0" borderId="36" xfId="0" applyFont="1" applyBorder="1" applyAlignment="1" applyProtection="1">
      <alignment vertical="center" wrapText="1"/>
      <protection locked="0"/>
    </xf>
    <xf numFmtId="0" fontId="33" fillId="0" borderId="1" xfId="0" applyFont="1" applyBorder="1" applyAlignment="1" applyProtection="1">
      <alignment vertical="top"/>
      <protection locked="0"/>
    </xf>
    <xf numFmtId="0" fontId="33" fillId="0" borderId="0" xfId="0" applyFont="1" applyAlignment="1" applyProtection="1">
      <alignment vertical="top"/>
      <protection locked="0"/>
    </xf>
    <xf numFmtId="0" fontId="33" fillId="0" borderId="29" xfId="0" applyFont="1" applyBorder="1" applyAlignment="1" applyProtection="1">
      <alignment horizontal="left" vertical="center"/>
      <protection locked="0"/>
    </xf>
    <xf numFmtId="0" fontId="33" fillId="0" borderId="30" xfId="0" applyFont="1" applyBorder="1" applyAlignment="1" applyProtection="1">
      <alignment horizontal="left" vertical="center"/>
      <protection locked="0"/>
    </xf>
    <xf numFmtId="0" fontId="33" fillId="0" borderId="31" xfId="0" applyFont="1" applyBorder="1" applyAlignment="1" applyProtection="1">
      <alignment horizontal="left" vertical="center"/>
      <protection locked="0"/>
    </xf>
    <xf numFmtId="0" fontId="33" fillId="0" borderId="32" xfId="0" applyFont="1" applyBorder="1" applyAlignment="1" applyProtection="1">
      <alignment horizontal="left" vertical="center"/>
      <protection locked="0"/>
    </xf>
    <xf numFmtId="0" fontId="33" fillId="0" borderId="33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horizontal="left" vertical="center"/>
      <protection locked="0"/>
    </xf>
    <xf numFmtId="0" fontId="35" fillId="0" borderId="34" xfId="0" applyFont="1" applyBorder="1" applyAlignment="1" applyProtection="1">
      <alignment horizontal="left" vertical="center"/>
      <protection locked="0"/>
    </xf>
    <xf numFmtId="0" fontId="35" fillId="0" borderId="34" xfId="0" applyFont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1" xfId="0" applyFont="1" applyFill="1" applyBorder="1" applyAlignment="1" applyProtection="1">
      <alignment horizontal="left" vertical="center"/>
      <protection locked="0"/>
    </xf>
    <xf numFmtId="0" fontId="36" fillId="0" borderId="1" xfId="0" applyFont="1" applyFill="1" applyBorder="1" applyAlignment="1" applyProtection="1">
      <alignment horizontal="center" vertical="center"/>
      <protection locked="0"/>
    </xf>
    <xf numFmtId="0" fontId="33" fillId="0" borderId="35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3" fillId="0" borderId="36" xfId="0" applyFont="1" applyBorder="1" applyAlignment="1" applyProtection="1">
      <alignment horizontal="left" vertical="center"/>
      <protection locked="0"/>
    </xf>
    <xf numFmtId="0" fontId="33" fillId="0" borderId="1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36" fillId="0" borderId="34" xfId="0" applyFont="1" applyBorder="1" applyAlignment="1" applyProtection="1">
      <alignment horizontal="left" vertical="center"/>
      <protection locked="0"/>
    </xf>
    <xf numFmtId="0" fontId="33" fillId="0" borderId="1" xfId="0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center" vertical="center" wrapText="1"/>
      <protection locked="0"/>
    </xf>
    <xf numFmtId="0" fontId="33" fillId="0" borderId="29" xfId="0" applyFont="1" applyBorder="1" applyAlignment="1" applyProtection="1">
      <alignment horizontal="left" vertical="center" wrapText="1"/>
      <protection locked="0"/>
    </xf>
    <xf numFmtId="0" fontId="33" fillId="0" borderId="30" xfId="0" applyFont="1" applyBorder="1" applyAlignment="1" applyProtection="1">
      <alignment horizontal="left" vertical="center" wrapText="1"/>
      <protection locked="0"/>
    </xf>
    <xf numFmtId="0" fontId="33" fillId="0" borderId="31" xfId="0" applyFont="1" applyBorder="1" applyAlignment="1" applyProtection="1">
      <alignment horizontal="left" vertical="center" wrapText="1"/>
      <protection locked="0"/>
    </xf>
    <xf numFmtId="0" fontId="33" fillId="0" borderId="32" xfId="0" applyFont="1" applyBorder="1" applyAlignment="1" applyProtection="1">
      <alignment horizontal="left" vertical="center" wrapText="1"/>
      <protection locked="0"/>
    </xf>
    <xf numFmtId="0" fontId="33" fillId="0" borderId="33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6" fillId="0" borderId="35" xfId="0" applyFont="1" applyBorder="1" applyAlignment="1" applyProtection="1">
      <alignment horizontal="left" vertical="center" wrapText="1"/>
      <protection locked="0"/>
    </xf>
    <xf numFmtId="0" fontId="36" fillId="0" borderId="34" xfId="0" applyFont="1" applyBorder="1" applyAlignment="1" applyProtection="1">
      <alignment horizontal="left" vertical="center" wrapText="1"/>
      <protection locked="0"/>
    </xf>
    <xf numFmtId="0" fontId="36" fillId="0" borderId="36" xfId="0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1" xfId="0" applyFont="1" applyBorder="1" applyAlignment="1" applyProtection="1">
      <alignment horizontal="center" vertical="top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vertical="center"/>
      <protection locked="0"/>
    </xf>
    <xf numFmtId="0" fontId="35" fillId="0" borderId="1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35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6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5" fillId="0" borderId="34" xfId="0" applyFont="1" applyBorder="1" applyAlignment="1" applyProtection="1">
      <alignment horizontal="left"/>
      <protection locked="0"/>
    </xf>
    <xf numFmtId="0" fontId="38" fillId="0" borderId="34" xfId="0" applyFont="1" applyBorder="1" applyAlignment="1" applyProtection="1">
      <protection locked="0"/>
    </xf>
    <xf numFmtId="0" fontId="33" fillId="0" borderId="32" xfId="0" applyFont="1" applyBorder="1" applyAlignment="1" applyProtection="1">
      <alignment vertical="top"/>
      <protection locked="0"/>
    </xf>
    <xf numFmtId="0" fontId="33" fillId="0" borderId="33" xfId="0" applyFont="1" applyBorder="1" applyAlignment="1" applyProtection="1">
      <alignment vertical="top"/>
      <protection locked="0"/>
    </xf>
    <xf numFmtId="0" fontId="33" fillId="0" borderId="1" xfId="0" applyFont="1" applyBorder="1" applyAlignment="1" applyProtection="1">
      <alignment horizontal="center" vertical="center"/>
      <protection locked="0"/>
    </xf>
    <xf numFmtId="0" fontId="33" fillId="0" borderId="1" xfId="0" applyFont="1" applyBorder="1" applyAlignment="1" applyProtection="1">
      <alignment horizontal="left" vertical="top"/>
      <protection locked="0"/>
    </xf>
    <xf numFmtId="0" fontId="33" fillId="0" borderId="35" xfId="0" applyFont="1" applyBorder="1" applyAlignment="1" applyProtection="1">
      <alignment vertical="top"/>
      <protection locked="0"/>
    </xf>
    <xf numFmtId="0" fontId="33" fillId="0" borderId="34" xfId="0" applyFont="1" applyBorder="1" applyAlignment="1" applyProtection="1">
      <alignment vertical="top"/>
      <protection locked="0"/>
    </xf>
    <xf numFmtId="0" fontId="33" fillId="0" borderId="36" xfId="0" applyFont="1" applyBorder="1" applyAlignment="1" applyProtection="1">
      <alignment vertical="top"/>
      <protection locked="0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6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8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0" fillId="0" borderId="0" xfId="0"/>
    <xf numFmtId="0" fontId="14" fillId="0" borderId="0" xfId="0" applyFont="1" applyBorder="1" applyAlignment="1" applyProtection="1">
      <alignment horizontal="left" vertical="center" wrapText="1"/>
    </xf>
    <xf numFmtId="0" fontId="14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6" fillId="2" borderId="0" xfId="1" applyFont="1" applyFill="1" applyAlignment="1">
      <alignment vertical="center"/>
    </xf>
    <xf numFmtId="0" fontId="36" fillId="0" borderId="1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5" fillId="0" borderId="34" xfId="0" applyFont="1" applyBorder="1" applyAlignment="1" applyProtection="1">
      <alignment horizontal="left"/>
      <protection locked="0"/>
    </xf>
    <xf numFmtId="0" fontId="34" fillId="0" borderId="1" xfId="0" applyFont="1" applyBorder="1" applyAlignment="1" applyProtection="1">
      <alignment horizontal="center" vertical="center" wrapText="1"/>
      <protection locked="0"/>
    </xf>
    <xf numFmtId="0" fontId="34" fillId="0" borderId="1" xfId="0" applyFont="1" applyBorder="1" applyAlignment="1" applyProtection="1">
      <alignment horizontal="center" vertical="center"/>
      <protection locked="0"/>
    </xf>
    <xf numFmtId="49" fontId="36" fillId="0" borderId="1" xfId="0" applyNumberFormat="1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5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abSelected="1" workbookViewId="0">
      <pane ySplit="1" topLeftCell="A2" activePane="bottomLeft" state="frozen"/>
      <selection pane="bottomLeft"/>
    </sheetView>
  </sheetViews>
  <sheetFormatPr defaultRowHeight="14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1" t="s">
        <v>0</v>
      </c>
      <c r="B1" s="12"/>
      <c r="C1" s="12"/>
      <c r="D1" s="13" t="s">
        <v>1</v>
      </c>
      <c r="E1" s="12"/>
      <c r="F1" s="12"/>
      <c r="G1" s="12"/>
      <c r="H1" s="12"/>
      <c r="I1" s="12"/>
      <c r="J1" s="12"/>
      <c r="K1" s="14" t="s">
        <v>2</v>
      </c>
      <c r="L1" s="14"/>
      <c r="M1" s="14"/>
      <c r="N1" s="14"/>
      <c r="O1" s="14"/>
      <c r="P1" s="14"/>
      <c r="Q1" s="14"/>
      <c r="R1" s="14"/>
      <c r="S1" s="14"/>
      <c r="T1" s="12"/>
      <c r="U1" s="12"/>
      <c r="V1" s="12"/>
      <c r="W1" s="14" t="s">
        <v>3</v>
      </c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5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7" t="s">
        <v>4</v>
      </c>
      <c r="BB1" s="17" t="s">
        <v>5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8" t="s">
        <v>6</v>
      </c>
      <c r="BU1" s="18" t="s">
        <v>6</v>
      </c>
      <c r="BV1" s="18" t="s">
        <v>7</v>
      </c>
    </row>
    <row r="2" spans="1:74" ht="36.950000000000003" customHeight="1">
      <c r="AR2" s="325"/>
      <c r="AS2" s="325"/>
      <c r="AT2" s="325"/>
      <c r="AU2" s="325"/>
      <c r="AV2" s="325"/>
      <c r="AW2" s="325"/>
      <c r="AX2" s="325"/>
      <c r="AY2" s="325"/>
      <c r="AZ2" s="325"/>
      <c r="BA2" s="325"/>
      <c r="BB2" s="325"/>
      <c r="BC2" s="325"/>
      <c r="BD2" s="325"/>
      <c r="BE2" s="325"/>
      <c r="BS2" s="19" t="s">
        <v>8</v>
      </c>
      <c r="BT2" s="19" t="s">
        <v>9</v>
      </c>
    </row>
    <row r="3" spans="1:74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2"/>
      <c r="BS3" s="19" t="s">
        <v>8</v>
      </c>
      <c r="BT3" s="19" t="s">
        <v>10</v>
      </c>
    </row>
    <row r="4" spans="1:74" ht="36.950000000000003" customHeight="1">
      <c r="B4" s="23"/>
      <c r="C4" s="24"/>
      <c r="D4" s="25" t="s">
        <v>11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6"/>
      <c r="AS4" s="27" t="s">
        <v>12</v>
      </c>
      <c r="BE4" s="28" t="s">
        <v>13</v>
      </c>
      <c r="BS4" s="19" t="s">
        <v>14</v>
      </c>
    </row>
    <row r="5" spans="1:74" ht="14.45" customHeight="1">
      <c r="B5" s="23"/>
      <c r="C5" s="24"/>
      <c r="D5" s="29" t="s">
        <v>15</v>
      </c>
      <c r="E5" s="24"/>
      <c r="F5" s="24"/>
      <c r="G5" s="24"/>
      <c r="H5" s="24"/>
      <c r="I5" s="24"/>
      <c r="J5" s="24"/>
      <c r="K5" s="290" t="s">
        <v>16</v>
      </c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1"/>
      <c r="W5" s="291"/>
      <c r="X5" s="291"/>
      <c r="Y5" s="291"/>
      <c r="Z5" s="291"/>
      <c r="AA5" s="291"/>
      <c r="AB5" s="291"/>
      <c r="AC5" s="291"/>
      <c r="AD5" s="291"/>
      <c r="AE5" s="291"/>
      <c r="AF5" s="291"/>
      <c r="AG5" s="291"/>
      <c r="AH5" s="291"/>
      <c r="AI5" s="291"/>
      <c r="AJ5" s="291"/>
      <c r="AK5" s="291"/>
      <c r="AL5" s="291"/>
      <c r="AM5" s="291"/>
      <c r="AN5" s="291"/>
      <c r="AO5" s="291"/>
      <c r="AP5" s="24"/>
      <c r="AQ5" s="26"/>
      <c r="BE5" s="288" t="s">
        <v>17</v>
      </c>
      <c r="BS5" s="19" t="s">
        <v>8</v>
      </c>
    </row>
    <row r="6" spans="1:74" ht="36.950000000000003" customHeight="1">
      <c r="B6" s="23"/>
      <c r="C6" s="24"/>
      <c r="D6" s="31" t="s">
        <v>18</v>
      </c>
      <c r="E6" s="24"/>
      <c r="F6" s="24"/>
      <c r="G6" s="24"/>
      <c r="H6" s="24"/>
      <c r="I6" s="24"/>
      <c r="J6" s="24"/>
      <c r="K6" s="292" t="s">
        <v>19</v>
      </c>
      <c r="L6" s="291"/>
      <c r="M6" s="291"/>
      <c r="N6" s="291"/>
      <c r="O6" s="291"/>
      <c r="P6" s="291"/>
      <c r="Q6" s="291"/>
      <c r="R6" s="291"/>
      <c r="S6" s="291"/>
      <c r="T6" s="291"/>
      <c r="U6" s="291"/>
      <c r="V6" s="291"/>
      <c r="W6" s="291"/>
      <c r="X6" s="291"/>
      <c r="Y6" s="291"/>
      <c r="Z6" s="291"/>
      <c r="AA6" s="291"/>
      <c r="AB6" s="291"/>
      <c r="AC6" s="291"/>
      <c r="AD6" s="291"/>
      <c r="AE6" s="291"/>
      <c r="AF6" s="291"/>
      <c r="AG6" s="291"/>
      <c r="AH6" s="291"/>
      <c r="AI6" s="291"/>
      <c r="AJ6" s="291"/>
      <c r="AK6" s="291"/>
      <c r="AL6" s="291"/>
      <c r="AM6" s="291"/>
      <c r="AN6" s="291"/>
      <c r="AO6" s="291"/>
      <c r="AP6" s="24"/>
      <c r="AQ6" s="26"/>
      <c r="BE6" s="289"/>
      <c r="BS6" s="19" t="s">
        <v>8</v>
      </c>
    </row>
    <row r="7" spans="1:74" ht="14.45" customHeight="1">
      <c r="B7" s="23"/>
      <c r="C7" s="24"/>
      <c r="D7" s="32" t="s">
        <v>20</v>
      </c>
      <c r="E7" s="24"/>
      <c r="F7" s="24"/>
      <c r="G7" s="24"/>
      <c r="H7" s="24"/>
      <c r="I7" s="24"/>
      <c r="J7" s="24"/>
      <c r="K7" s="30" t="s">
        <v>21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2" t="s">
        <v>22</v>
      </c>
      <c r="AL7" s="24"/>
      <c r="AM7" s="24"/>
      <c r="AN7" s="30" t="s">
        <v>21</v>
      </c>
      <c r="AO7" s="24"/>
      <c r="AP7" s="24"/>
      <c r="AQ7" s="26"/>
      <c r="BE7" s="289"/>
      <c r="BS7" s="19" t="s">
        <v>8</v>
      </c>
    </row>
    <row r="8" spans="1:74" ht="14.45" customHeight="1">
      <c r="B8" s="23"/>
      <c r="C8" s="24"/>
      <c r="D8" s="32" t="s">
        <v>23</v>
      </c>
      <c r="E8" s="24"/>
      <c r="F8" s="24"/>
      <c r="G8" s="24"/>
      <c r="H8" s="24"/>
      <c r="I8" s="24"/>
      <c r="J8" s="24"/>
      <c r="K8" s="30" t="s">
        <v>24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2" t="s">
        <v>25</v>
      </c>
      <c r="AL8" s="24"/>
      <c r="AM8" s="24"/>
      <c r="AN8" s="33" t="s">
        <v>26</v>
      </c>
      <c r="AO8" s="24"/>
      <c r="AP8" s="24"/>
      <c r="AQ8" s="26"/>
      <c r="BE8" s="289"/>
      <c r="BS8" s="19" t="s">
        <v>8</v>
      </c>
    </row>
    <row r="9" spans="1:74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6"/>
      <c r="BE9" s="289"/>
      <c r="BS9" s="19" t="s">
        <v>8</v>
      </c>
    </row>
    <row r="10" spans="1:74" ht="14.45" customHeight="1">
      <c r="B10" s="23"/>
      <c r="C10" s="24"/>
      <c r="D10" s="32" t="s">
        <v>27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2" t="s">
        <v>28</v>
      </c>
      <c r="AL10" s="24"/>
      <c r="AM10" s="24"/>
      <c r="AN10" s="30" t="s">
        <v>21</v>
      </c>
      <c r="AO10" s="24"/>
      <c r="AP10" s="24"/>
      <c r="AQ10" s="26"/>
      <c r="BE10" s="289"/>
      <c r="BS10" s="19" t="s">
        <v>8</v>
      </c>
    </row>
    <row r="11" spans="1:74" ht="18.399999999999999" customHeight="1">
      <c r="B11" s="23"/>
      <c r="C11" s="24"/>
      <c r="D11" s="24"/>
      <c r="E11" s="30" t="s">
        <v>24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2" t="s">
        <v>29</v>
      </c>
      <c r="AL11" s="24"/>
      <c r="AM11" s="24"/>
      <c r="AN11" s="30" t="s">
        <v>21</v>
      </c>
      <c r="AO11" s="24"/>
      <c r="AP11" s="24"/>
      <c r="AQ11" s="26"/>
      <c r="BE11" s="289"/>
      <c r="BS11" s="19" t="s">
        <v>8</v>
      </c>
    </row>
    <row r="12" spans="1:74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6"/>
      <c r="BE12" s="289"/>
      <c r="BS12" s="19" t="s">
        <v>8</v>
      </c>
    </row>
    <row r="13" spans="1:74" ht="14.45" customHeight="1">
      <c r="B13" s="23"/>
      <c r="C13" s="24"/>
      <c r="D13" s="32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2" t="s">
        <v>28</v>
      </c>
      <c r="AL13" s="24"/>
      <c r="AM13" s="24"/>
      <c r="AN13" s="34" t="s">
        <v>31</v>
      </c>
      <c r="AO13" s="24"/>
      <c r="AP13" s="24"/>
      <c r="AQ13" s="26"/>
      <c r="BE13" s="289"/>
      <c r="BS13" s="19" t="s">
        <v>8</v>
      </c>
    </row>
    <row r="14" spans="1:74" ht="15">
      <c r="B14" s="23"/>
      <c r="C14" s="24"/>
      <c r="D14" s="24"/>
      <c r="E14" s="293" t="s">
        <v>31</v>
      </c>
      <c r="F14" s="294"/>
      <c r="G14" s="294"/>
      <c r="H14" s="294"/>
      <c r="I14" s="294"/>
      <c r="J14" s="294"/>
      <c r="K14" s="294"/>
      <c r="L14" s="294"/>
      <c r="M14" s="294"/>
      <c r="N14" s="294"/>
      <c r="O14" s="294"/>
      <c r="P14" s="294"/>
      <c r="Q14" s="294"/>
      <c r="R14" s="294"/>
      <c r="S14" s="294"/>
      <c r="T14" s="294"/>
      <c r="U14" s="294"/>
      <c r="V14" s="294"/>
      <c r="W14" s="294"/>
      <c r="X14" s="294"/>
      <c r="Y14" s="294"/>
      <c r="Z14" s="294"/>
      <c r="AA14" s="294"/>
      <c r="AB14" s="294"/>
      <c r="AC14" s="294"/>
      <c r="AD14" s="294"/>
      <c r="AE14" s="294"/>
      <c r="AF14" s="294"/>
      <c r="AG14" s="294"/>
      <c r="AH14" s="294"/>
      <c r="AI14" s="294"/>
      <c r="AJ14" s="294"/>
      <c r="AK14" s="32" t="s">
        <v>29</v>
      </c>
      <c r="AL14" s="24"/>
      <c r="AM14" s="24"/>
      <c r="AN14" s="34" t="s">
        <v>31</v>
      </c>
      <c r="AO14" s="24"/>
      <c r="AP14" s="24"/>
      <c r="AQ14" s="26"/>
      <c r="BE14" s="289"/>
      <c r="BS14" s="19" t="s">
        <v>8</v>
      </c>
    </row>
    <row r="15" spans="1:74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6"/>
      <c r="BE15" s="289"/>
      <c r="BS15" s="19" t="s">
        <v>6</v>
      </c>
    </row>
    <row r="16" spans="1:74" ht="14.45" customHeight="1">
      <c r="B16" s="23"/>
      <c r="C16" s="24"/>
      <c r="D16" s="32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2" t="s">
        <v>28</v>
      </c>
      <c r="AL16" s="24"/>
      <c r="AM16" s="24"/>
      <c r="AN16" s="30" t="s">
        <v>21</v>
      </c>
      <c r="AO16" s="24"/>
      <c r="AP16" s="24"/>
      <c r="AQ16" s="26"/>
      <c r="BE16" s="289"/>
      <c r="BS16" s="19" t="s">
        <v>6</v>
      </c>
    </row>
    <row r="17" spans="2:71" ht="18.399999999999999" customHeight="1">
      <c r="B17" s="23"/>
      <c r="C17" s="24"/>
      <c r="D17" s="24"/>
      <c r="E17" s="30" t="s">
        <v>24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2" t="s">
        <v>29</v>
      </c>
      <c r="AL17" s="24"/>
      <c r="AM17" s="24"/>
      <c r="AN17" s="30" t="s">
        <v>21</v>
      </c>
      <c r="AO17" s="24"/>
      <c r="AP17" s="24"/>
      <c r="AQ17" s="26"/>
      <c r="BE17" s="289"/>
      <c r="BS17" s="19" t="s">
        <v>33</v>
      </c>
    </row>
    <row r="18" spans="2:7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6"/>
      <c r="BE18" s="289"/>
      <c r="BS18" s="19" t="s">
        <v>8</v>
      </c>
    </row>
    <row r="19" spans="2:71" ht="14.45" customHeight="1">
      <c r="B19" s="23"/>
      <c r="C19" s="24"/>
      <c r="D19" s="32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6"/>
      <c r="BE19" s="289"/>
      <c r="BS19" s="19" t="s">
        <v>8</v>
      </c>
    </row>
    <row r="20" spans="2:71" ht="16.5" customHeight="1">
      <c r="B20" s="23"/>
      <c r="C20" s="24"/>
      <c r="D20" s="24"/>
      <c r="E20" s="295" t="s">
        <v>21</v>
      </c>
      <c r="F20" s="295"/>
      <c r="G20" s="295"/>
      <c r="H20" s="295"/>
      <c r="I20" s="295"/>
      <c r="J20" s="295"/>
      <c r="K20" s="295"/>
      <c r="L20" s="295"/>
      <c r="M20" s="295"/>
      <c r="N20" s="295"/>
      <c r="O20" s="295"/>
      <c r="P20" s="295"/>
      <c r="Q20" s="295"/>
      <c r="R20" s="295"/>
      <c r="S20" s="295"/>
      <c r="T20" s="295"/>
      <c r="U20" s="295"/>
      <c r="V20" s="295"/>
      <c r="W20" s="295"/>
      <c r="X20" s="295"/>
      <c r="Y20" s="295"/>
      <c r="Z20" s="295"/>
      <c r="AA20" s="295"/>
      <c r="AB20" s="295"/>
      <c r="AC20" s="295"/>
      <c r="AD20" s="295"/>
      <c r="AE20" s="295"/>
      <c r="AF20" s="295"/>
      <c r="AG20" s="295"/>
      <c r="AH20" s="295"/>
      <c r="AI20" s="295"/>
      <c r="AJ20" s="295"/>
      <c r="AK20" s="295"/>
      <c r="AL20" s="295"/>
      <c r="AM20" s="295"/>
      <c r="AN20" s="295"/>
      <c r="AO20" s="24"/>
      <c r="AP20" s="24"/>
      <c r="AQ20" s="26"/>
      <c r="BE20" s="289"/>
      <c r="BS20" s="19" t="s">
        <v>6</v>
      </c>
    </row>
    <row r="21" spans="2:7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6"/>
      <c r="BE21" s="289"/>
    </row>
    <row r="22" spans="2:71" ht="6.95" customHeight="1">
      <c r="B22" s="23"/>
      <c r="C22" s="24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24"/>
      <c r="AQ22" s="26"/>
      <c r="BE22" s="289"/>
    </row>
    <row r="23" spans="2:71" s="1" customFormat="1" ht="25.9" customHeight="1">
      <c r="B23" s="36"/>
      <c r="C23" s="37"/>
      <c r="D23" s="38" t="s">
        <v>35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296">
        <f>ROUND(AG51,2)</f>
        <v>0</v>
      </c>
      <c r="AL23" s="297"/>
      <c r="AM23" s="297"/>
      <c r="AN23" s="297"/>
      <c r="AO23" s="297"/>
      <c r="AP23" s="37"/>
      <c r="AQ23" s="40"/>
      <c r="BE23" s="289"/>
    </row>
    <row r="24" spans="2:71" s="1" customFormat="1" ht="6.95" customHeight="1">
      <c r="B24" s="36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40"/>
      <c r="BE24" s="289"/>
    </row>
    <row r="25" spans="2:71" s="1" customFormat="1" ht="13.5">
      <c r="B25" s="36"/>
      <c r="C25" s="37"/>
      <c r="D25" s="37"/>
      <c r="E25" s="37"/>
      <c r="F25" s="37"/>
      <c r="G25" s="37"/>
      <c r="H25" s="37"/>
      <c r="I25" s="37"/>
      <c r="J25" s="37"/>
      <c r="K25" s="37"/>
      <c r="L25" s="298" t="s">
        <v>36</v>
      </c>
      <c r="M25" s="298"/>
      <c r="N25" s="298"/>
      <c r="O25" s="298"/>
      <c r="P25" s="37"/>
      <c r="Q25" s="37"/>
      <c r="R25" s="37"/>
      <c r="S25" s="37"/>
      <c r="T25" s="37"/>
      <c r="U25" s="37"/>
      <c r="V25" s="37"/>
      <c r="W25" s="298" t="s">
        <v>37</v>
      </c>
      <c r="X25" s="298"/>
      <c r="Y25" s="298"/>
      <c r="Z25" s="298"/>
      <c r="AA25" s="298"/>
      <c r="AB25" s="298"/>
      <c r="AC25" s="298"/>
      <c r="AD25" s="298"/>
      <c r="AE25" s="298"/>
      <c r="AF25" s="37"/>
      <c r="AG25" s="37"/>
      <c r="AH25" s="37"/>
      <c r="AI25" s="37"/>
      <c r="AJ25" s="37"/>
      <c r="AK25" s="298" t="s">
        <v>38</v>
      </c>
      <c r="AL25" s="298"/>
      <c r="AM25" s="298"/>
      <c r="AN25" s="298"/>
      <c r="AO25" s="298"/>
      <c r="AP25" s="37"/>
      <c r="AQ25" s="40"/>
      <c r="BE25" s="289"/>
    </row>
    <row r="26" spans="2:71" s="2" customFormat="1" ht="14.45" customHeight="1">
      <c r="B26" s="42"/>
      <c r="C26" s="43"/>
      <c r="D26" s="44" t="s">
        <v>39</v>
      </c>
      <c r="E26" s="43"/>
      <c r="F26" s="44" t="s">
        <v>40</v>
      </c>
      <c r="G26" s="43"/>
      <c r="H26" s="43"/>
      <c r="I26" s="43"/>
      <c r="J26" s="43"/>
      <c r="K26" s="43"/>
      <c r="L26" s="299">
        <v>0.21</v>
      </c>
      <c r="M26" s="300"/>
      <c r="N26" s="300"/>
      <c r="O26" s="300"/>
      <c r="P26" s="43"/>
      <c r="Q26" s="43"/>
      <c r="R26" s="43"/>
      <c r="S26" s="43"/>
      <c r="T26" s="43"/>
      <c r="U26" s="43"/>
      <c r="V26" s="43"/>
      <c r="W26" s="301">
        <f>ROUND(AZ51,2)</f>
        <v>0</v>
      </c>
      <c r="X26" s="300"/>
      <c r="Y26" s="300"/>
      <c r="Z26" s="300"/>
      <c r="AA26" s="300"/>
      <c r="AB26" s="300"/>
      <c r="AC26" s="300"/>
      <c r="AD26" s="300"/>
      <c r="AE26" s="300"/>
      <c r="AF26" s="43"/>
      <c r="AG26" s="43"/>
      <c r="AH26" s="43"/>
      <c r="AI26" s="43"/>
      <c r="AJ26" s="43"/>
      <c r="AK26" s="301">
        <f>ROUND(AV51,2)</f>
        <v>0</v>
      </c>
      <c r="AL26" s="300"/>
      <c r="AM26" s="300"/>
      <c r="AN26" s="300"/>
      <c r="AO26" s="300"/>
      <c r="AP26" s="43"/>
      <c r="AQ26" s="45"/>
      <c r="BE26" s="289"/>
    </row>
    <row r="27" spans="2:71" s="2" customFormat="1" ht="14.45" customHeight="1">
      <c r="B27" s="42"/>
      <c r="C27" s="43"/>
      <c r="D27" s="43"/>
      <c r="E27" s="43"/>
      <c r="F27" s="44" t="s">
        <v>41</v>
      </c>
      <c r="G27" s="43"/>
      <c r="H27" s="43"/>
      <c r="I27" s="43"/>
      <c r="J27" s="43"/>
      <c r="K27" s="43"/>
      <c r="L27" s="299">
        <v>0.15</v>
      </c>
      <c r="M27" s="300"/>
      <c r="N27" s="300"/>
      <c r="O27" s="300"/>
      <c r="P27" s="43"/>
      <c r="Q27" s="43"/>
      <c r="R27" s="43"/>
      <c r="S27" s="43"/>
      <c r="T27" s="43"/>
      <c r="U27" s="43"/>
      <c r="V27" s="43"/>
      <c r="W27" s="301">
        <f>ROUND(BA51,2)</f>
        <v>0</v>
      </c>
      <c r="X27" s="300"/>
      <c r="Y27" s="300"/>
      <c r="Z27" s="300"/>
      <c r="AA27" s="300"/>
      <c r="AB27" s="300"/>
      <c r="AC27" s="300"/>
      <c r="AD27" s="300"/>
      <c r="AE27" s="300"/>
      <c r="AF27" s="43"/>
      <c r="AG27" s="43"/>
      <c r="AH27" s="43"/>
      <c r="AI27" s="43"/>
      <c r="AJ27" s="43"/>
      <c r="AK27" s="301">
        <f>ROUND(AW51,2)</f>
        <v>0</v>
      </c>
      <c r="AL27" s="300"/>
      <c r="AM27" s="300"/>
      <c r="AN27" s="300"/>
      <c r="AO27" s="300"/>
      <c r="AP27" s="43"/>
      <c r="AQ27" s="45"/>
      <c r="BE27" s="289"/>
    </row>
    <row r="28" spans="2:71" s="2" customFormat="1" ht="14.45" hidden="1" customHeight="1">
      <c r="B28" s="42"/>
      <c r="C28" s="43"/>
      <c r="D28" s="43"/>
      <c r="E28" s="43"/>
      <c r="F28" s="44" t="s">
        <v>42</v>
      </c>
      <c r="G28" s="43"/>
      <c r="H28" s="43"/>
      <c r="I28" s="43"/>
      <c r="J28" s="43"/>
      <c r="K28" s="43"/>
      <c r="L28" s="299">
        <v>0.21</v>
      </c>
      <c r="M28" s="300"/>
      <c r="N28" s="300"/>
      <c r="O28" s="300"/>
      <c r="P28" s="43"/>
      <c r="Q28" s="43"/>
      <c r="R28" s="43"/>
      <c r="S28" s="43"/>
      <c r="T28" s="43"/>
      <c r="U28" s="43"/>
      <c r="V28" s="43"/>
      <c r="W28" s="301">
        <f>ROUND(BB51,2)</f>
        <v>0</v>
      </c>
      <c r="X28" s="300"/>
      <c r="Y28" s="300"/>
      <c r="Z28" s="300"/>
      <c r="AA28" s="300"/>
      <c r="AB28" s="300"/>
      <c r="AC28" s="300"/>
      <c r="AD28" s="300"/>
      <c r="AE28" s="300"/>
      <c r="AF28" s="43"/>
      <c r="AG28" s="43"/>
      <c r="AH28" s="43"/>
      <c r="AI28" s="43"/>
      <c r="AJ28" s="43"/>
      <c r="AK28" s="301">
        <v>0</v>
      </c>
      <c r="AL28" s="300"/>
      <c r="AM28" s="300"/>
      <c r="AN28" s="300"/>
      <c r="AO28" s="300"/>
      <c r="AP28" s="43"/>
      <c r="AQ28" s="45"/>
      <c r="BE28" s="289"/>
    </row>
    <row r="29" spans="2:71" s="2" customFormat="1" ht="14.45" hidden="1" customHeight="1">
      <c r="B29" s="42"/>
      <c r="C29" s="43"/>
      <c r="D29" s="43"/>
      <c r="E29" s="43"/>
      <c r="F29" s="44" t="s">
        <v>43</v>
      </c>
      <c r="G29" s="43"/>
      <c r="H29" s="43"/>
      <c r="I29" s="43"/>
      <c r="J29" s="43"/>
      <c r="K29" s="43"/>
      <c r="L29" s="299">
        <v>0.15</v>
      </c>
      <c r="M29" s="300"/>
      <c r="N29" s="300"/>
      <c r="O29" s="300"/>
      <c r="P29" s="43"/>
      <c r="Q29" s="43"/>
      <c r="R29" s="43"/>
      <c r="S29" s="43"/>
      <c r="T29" s="43"/>
      <c r="U29" s="43"/>
      <c r="V29" s="43"/>
      <c r="W29" s="301">
        <f>ROUND(BC51,2)</f>
        <v>0</v>
      </c>
      <c r="X29" s="300"/>
      <c r="Y29" s="300"/>
      <c r="Z29" s="300"/>
      <c r="AA29" s="300"/>
      <c r="AB29" s="300"/>
      <c r="AC29" s="300"/>
      <c r="AD29" s="300"/>
      <c r="AE29" s="300"/>
      <c r="AF29" s="43"/>
      <c r="AG29" s="43"/>
      <c r="AH29" s="43"/>
      <c r="AI29" s="43"/>
      <c r="AJ29" s="43"/>
      <c r="AK29" s="301">
        <v>0</v>
      </c>
      <c r="AL29" s="300"/>
      <c r="AM29" s="300"/>
      <c r="AN29" s="300"/>
      <c r="AO29" s="300"/>
      <c r="AP29" s="43"/>
      <c r="AQ29" s="45"/>
      <c r="BE29" s="289"/>
    </row>
    <row r="30" spans="2:71" s="2" customFormat="1" ht="14.45" hidden="1" customHeight="1">
      <c r="B30" s="42"/>
      <c r="C30" s="43"/>
      <c r="D30" s="43"/>
      <c r="E30" s="43"/>
      <c r="F30" s="44" t="s">
        <v>44</v>
      </c>
      <c r="G30" s="43"/>
      <c r="H30" s="43"/>
      <c r="I30" s="43"/>
      <c r="J30" s="43"/>
      <c r="K30" s="43"/>
      <c r="L30" s="299">
        <v>0</v>
      </c>
      <c r="M30" s="300"/>
      <c r="N30" s="300"/>
      <c r="O30" s="300"/>
      <c r="P30" s="43"/>
      <c r="Q30" s="43"/>
      <c r="R30" s="43"/>
      <c r="S30" s="43"/>
      <c r="T30" s="43"/>
      <c r="U30" s="43"/>
      <c r="V30" s="43"/>
      <c r="W30" s="301">
        <f>ROUND(BD51,2)</f>
        <v>0</v>
      </c>
      <c r="X30" s="300"/>
      <c r="Y30" s="300"/>
      <c r="Z30" s="300"/>
      <c r="AA30" s="300"/>
      <c r="AB30" s="300"/>
      <c r="AC30" s="300"/>
      <c r="AD30" s="300"/>
      <c r="AE30" s="300"/>
      <c r="AF30" s="43"/>
      <c r="AG30" s="43"/>
      <c r="AH30" s="43"/>
      <c r="AI30" s="43"/>
      <c r="AJ30" s="43"/>
      <c r="AK30" s="301">
        <v>0</v>
      </c>
      <c r="AL30" s="300"/>
      <c r="AM30" s="300"/>
      <c r="AN30" s="300"/>
      <c r="AO30" s="300"/>
      <c r="AP30" s="43"/>
      <c r="AQ30" s="45"/>
      <c r="BE30" s="289"/>
    </row>
    <row r="31" spans="2:71" s="1" customFormat="1" ht="6.95" customHeight="1">
      <c r="B31" s="36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40"/>
      <c r="BE31" s="289"/>
    </row>
    <row r="32" spans="2:71" s="1" customFormat="1" ht="25.9" customHeight="1">
      <c r="B32" s="36"/>
      <c r="C32" s="46"/>
      <c r="D32" s="47" t="s">
        <v>45</v>
      </c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9" t="s">
        <v>46</v>
      </c>
      <c r="U32" s="48"/>
      <c r="V32" s="48"/>
      <c r="W32" s="48"/>
      <c r="X32" s="302" t="s">
        <v>47</v>
      </c>
      <c r="Y32" s="303"/>
      <c r="Z32" s="303"/>
      <c r="AA32" s="303"/>
      <c r="AB32" s="303"/>
      <c r="AC32" s="48"/>
      <c r="AD32" s="48"/>
      <c r="AE32" s="48"/>
      <c r="AF32" s="48"/>
      <c r="AG32" s="48"/>
      <c r="AH32" s="48"/>
      <c r="AI32" s="48"/>
      <c r="AJ32" s="48"/>
      <c r="AK32" s="304">
        <f>SUM(AK23:AK30)</f>
        <v>0</v>
      </c>
      <c r="AL32" s="303"/>
      <c r="AM32" s="303"/>
      <c r="AN32" s="303"/>
      <c r="AO32" s="305"/>
      <c r="AP32" s="46"/>
      <c r="AQ32" s="50"/>
      <c r="BE32" s="289"/>
    </row>
    <row r="33" spans="2:56" s="1" customFormat="1" ht="6.95" customHeight="1">
      <c r="B33" s="36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40"/>
    </row>
    <row r="34" spans="2:56" s="1" customFormat="1" ht="6.95" customHeight="1">
      <c r="B34" s="51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3"/>
    </row>
    <row r="38" spans="2:56" s="1" customFormat="1" ht="6.95" customHeight="1">
      <c r="B38" s="54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6"/>
    </row>
    <row r="39" spans="2:56" s="1" customFormat="1" ht="36.950000000000003" customHeight="1">
      <c r="B39" s="36"/>
      <c r="C39" s="57" t="s">
        <v>48</v>
      </c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6"/>
    </row>
    <row r="40" spans="2:56" s="1" customFormat="1" ht="6.95" customHeight="1">
      <c r="B40" s="36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6"/>
    </row>
    <row r="41" spans="2:56" s="3" customFormat="1" ht="14.45" customHeight="1">
      <c r="B41" s="59"/>
      <c r="C41" s="60" t="s">
        <v>15</v>
      </c>
      <c r="D41" s="61"/>
      <c r="E41" s="61"/>
      <c r="F41" s="61"/>
      <c r="G41" s="61"/>
      <c r="H41" s="61"/>
      <c r="I41" s="61"/>
      <c r="J41" s="61"/>
      <c r="K41" s="61"/>
      <c r="L41" s="61" t="str">
        <f>K5</f>
        <v>64018138</v>
      </c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2"/>
    </row>
    <row r="42" spans="2:56" s="4" customFormat="1" ht="36.950000000000003" customHeight="1">
      <c r="B42" s="63"/>
      <c r="C42" s="64" t="s">
        <v>18</v>
      </c>
      <c r="D42" s="65"/>
      <c r="E42" s="65"/>
      <c r="F42" s="65"/>
      <c r="G42" s="65"/>
      <c r="H42" s="65"/>
      <c r="I42" s="65"/>
      <c r="J42" s="65"/>
      <c r="K42" s="65"/>
      <c r="L42" s="306" t="str">
        <f>K6</f>
        <v>Čištění kolejového lože v úseku Brniště - Jablonné v P. - Rynoltice</v>
      </c>
      <c r="M42" s="307"/>
      <c r="N42" s="307"/>
      <c r="O42" s="307"/>
      <c r="P42" s="307"/>
      <c r="Q42" s="307"/>
      <c r="R42" s="307"/>
      <c r="S42" s="307"/>
      <c r="T42" s="307"/>
      <c r="U42" s="307"/>
      <c r="V42" s="307"/>
      <c r="W42" s="307"/>
      <c r="X42" s="307"/>
      <c r="Y42" s="307"/>
      <c r="Z42" s="307"/>
      <c r="AA42" s="307"/>
      <c r="AB42" s="307"/>
      <c r="AC42" s="307"/>
      <c r="AD42" s="307"/>
      <c r="AE42" s="307"/>
      <c r="AF42" s="307"/>
      <c r="AG42" s="307"/>
      <c r="AH42" s="307"/>
      <c r="AI42" s="307"/>
      <c r="AJ42" s="307"/>
      <c r="AK42" s="307"/>
      <c r="AL42" s="307"/>
      <c r="AM42" s="307"/>
      <c r="AN42" s="307"/>
      <c r="AO42" s="307"/>
      <c r="AP42" s="65"/>
      <c r="AQ42" s="65"/>
      <c r="AR42" s="66"/>
    </row>
    <row r="43" spans="2:56" s="1" customFormat="1" ht="6.95" customHeight="1">
      <c r="B43" s="36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6"/>
    </row>
    <row r="44" spans="2:56" s="1" customFormat="1" ht="15">
      <c r="B44" s="36"/>
      <c r="C44" s="60" t="s">
        <v>23</v>
      </c>
      <c r="D44" s="58"/>
      <c r="E44" s="58"/>
      <c r="F44" s="58"/>
      <c r="G44" s="58"/>
      <c r="H44" s="58"/>
      <c r="I44" s="58"/>
      <c r="J44" s="58"/>
      <c r="K44" s="58"/>
      <c r="L44" s="67" t="str">
        <f>IF(K8="","",K8)</f>
        <v xml:space="preserve"> </v>
      </c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60" t="s">
        <v>25</v>
      </c>
      <c r="AJ44" s="58"/>
      <c r="AK44" s="58"/>
      <c r="AL44" s="58"/>
      <c r="AM44" s="308" t="str">
        <f>IF(AN8= "","",AN8)</f>
        <v>09.11.2018</v>
      </c>
      <c r="AN44" s="308"/>
      <c r="AO44" s="58"/>
      <c r="AP44" s="58"/>
      <c r="AQ44" s="58"/>
      <c r="AR44" s="56"/>
    </row>
    <row r="45" spans="2:56" s="1" customFormat="1" ht="6.95" customHeight="1">
      <c r="B45" s="36"/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56"/>
    </row>
    <row r="46" spans="2:56" s="1" customFormat="1" ht="15">
      <c r="B46" s="36"/>
      <c r="C46" s="60" t="s">
        <v>27</v>
      </c>
      <c r="D46" s="58"/>
      <c r="E46" s="58"/>
      <c r="F46" s="58"/>
      <c r="G46" s="58"/>
      <c r="H46" s="58"/>
      <c r="I46" s="58"/>
      <c r="J46" s="58"/>
      <c r="K46" s="58"/>
      <c r="L46" s="61" t="str">
        <f>IF(E11= "","",E11)</f>
        <v xml:space="preserve"> </v>
      </c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60" t="s">
        <v>32</v>
      </c>
      <c r="AJ46" s="58"/>
      <c r="AK46" s="58"/>
      <c r="AL46" s="58"/>
      <c r="AM46" s="309" t="str">
        <f>IF(E17="","",E17)</f>
        <v xml:space="preserve"> </v>
      </c>
      <c r="AN46" s="309"/>
      <c r="AO46" s="309"/>
      <c r="AP46" s="309"/>
      <c r="AQ46" s="58"/>
      <c r="AR46" s="56"/>
      <c r="AS46" s="310" t="s">
        <v>49</v>
      </c>
      <c r="AT46" s="311"/>
      <c r="AU46" s="69"/>
      <c r="AV46" s="69"/>
      <c r="AW46" s="69"/>
      <c r="AX46" s="69"/>
      <c r="AY46" s="69"/>
      <c r="AZ46" s="69"/>
      <c r="BA46" s="69"/>
      <c r="BB46" s="69"/>
      <c r="BC46" s="69"/>
      <c r="BD46" s="70"/>
    </row>
    <row r="47" spans="2:56" s="1" customFormat="1" ht="15">
      <c r="B47" s="36"/>
      <c r="C47" s="60" t="s">
        <v>30</v>
      </c>
      <c r="D47" s="58"/>
      <c r="E47" s="58"/>
      <c r="F47" s="58"/>
      <c r="G47" s="58"/>
      <c r="H47" s="58"/>
      <c r="I47" s="58"/>
      <c r="J47" s="58"/>
      <c r="K47" s="58"/>
      <c r="L47" s="61" t="str">
        <f>IF(E14= "Vyplň údaj","",E14)</f>
        <v/>
      </c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Q47" s="58"/>
      <c r="AR47" s="56"/>
      <c r="AS47" s="312"/>
      <c r="AT47" s="313"/>
      <c r="AU47" s="71"/>
      <c r="AV47" s="71"/>
      <c r="AW47" s="71"/>
      <c r="AX47" s="71"/>
      <c r="AY47" s="71"/>
      <c r="AZ47" s="71"/>
      <c r="BA47" s="71"/>
      <c r="BB47" s="71"/>
      <c r="BC47" s="71"/>
      <c r="BD47" s="72"/>
    </row>
    <row r="48" spans="2:56" s="1" customFormat="1" ht="10.9" customHeight="1">
      <c r="B48" s="36"/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8"/>
      <c r="AM48" s="58"/>
      <c r="AN48" s="58"/>
      <c r="AO48" s="58"/>
      <c r="AP48" s="58"/>
      <c r="AQ48" s="58"/>
      <c r="AR48" s="56"/>
      <c r="AS48" s="314"/>
      <c r="AT48" s="315"/>
      <c r="AU48" s="37"/>
      <c r="AV48" s="37"/>
      <c r="AW48" s="37"/>
      <c r="AX48" s="37"/>
      <c r="AY48" s="37"/>
      <c r="AZ48" s="37"/>
      <c r="BA48" s="37"/>
      <c r="BB48" s="37"/>
      <c r="BC48" s="37"/>
      <c r="BD48" s="73"/>
    </row>
    <row r="49" spans="1:91" s="1" customFormat="1" ht="29.25" customHeight="1">
      <c r="B49" s="36"/>
      <c r="C49" s="316" t="s">
        <v>50</v>
      </c>
      <c r="D49" s="317"/>
      <c r="E49" s="317"/>
      <c r="F49" s="317"/>
      <c r="G49" s="317"/>
      <c r="H49" s="74"/>
      <c r="I49" s="318" t="s">
        <v>51</v>
      </c>
      <c r="J49" s="317"/>
      <c r="K49" s="317"/>
      <c r="L49" s="317"/>
      <c r="M49" s="317"/>
      <c r="N49" s="317"/>
      <c r="O49" s="317"/>
      <c r="P49" s="317"/>
      <c r="Q49" s="317"/>
      <c r="R49" s="317"/>
      <c r="S49" s="317"/>
      <c r="T49" s="317"/>
      <c r="U49" s="317"/>
      <c r="V49" s="317"/>
      <c r="W49" s="317"/>
      <c r="X49" s="317"/>
      <c r="Y49" s="317"/>
      <c r="Z49" s="317"/>
      <c r="AA49" s="317"/>
      <c r="AB49" s="317"/>
      <c r="AC49" s="317"/>
      <c r="AD49" s="317"/>
      <c r="AE49" s="317"/>
      <c r="AF49" s="317"/>
      <c r="AG49" s="319" t="s">
        <v>52</v>
      </c>
      <c r="AH49" s="317"/>
      <c r="AI49" s="317"/>
      <c r="AJ49" s="317"/>
      <c r="AK49" s="317"/>
      <c r="AL49" s="317"/>
      <c r="AM49" s="317"/>
      <c r="AN49" s="318" t="s">
        <v>53</v>
      </c>
      <c r="AO49" s="317"/>
      <c r="AP49" s="317"/>
      <c r="AQ49" s="75" t="s">
        <v>54</v>
      </c>
      <c r="AR49" s="56"/>
      <c r="AS49" s="76" t="s">
        <v>55</v>
      </c>
      <c r="AT49" s="77" t="s">
        <v>56</v>
      </c>
      <c r="AU49" s="77" t="s">
        <v>57</v>
      </c>
      <c r="AV49" s="77" t="s">
        <v>58</v>
      </c>
      <c r="AW49" s="77" t="s">
        <v>59</v>
      </c>
      <c r="AX49" s="77" t="s">
        <v>60</v>
      </c>
      <c r="AY49" s="77" t="s">
        <v>61</v>
      </c>
      <c r="AZ49" s="77" t="s">
        <v>62</v>
      </c>
      <c r="BA49" s="77" t="s">
        <v>63</v>
      </c>
      <c r="BB49" s="77" t="s">
        <v>64</v>
      </c>
      <c r="BC49" s="77" t="s">
        <v>65</v>
      </c>
      <c r="BD49" s="78" t="s">
        <v>66</v>
      </c>
    </row>
    <row r="50" spans="1:91" s="1" customFormat="1" ht="10.9" customHeight="1">
      <c r="B50" s="36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58"/>
      <c r="AH50" s="58"/>
      <c r="AI50" s="58"/>
      <c r="AJ50" s="58"/>
      <c r="AK50" s="58"/>
      <c r="AL50" s="58"/>
      <c r="AM50" s="58"/>
      <c r="AN50" s="58"/>
      <c r="AO50" s="58"/>
      <c r="AP50" s="58"/>
      <c r="AQ50" s="58"/>
      <c r="AR50" s="56"/>
      <c r="AS50" s="79"/>
      <c r="AT50" s="80"/>
      <c r="AU50" s="80"/>
      <c r="AV50" s="80"/>
      <c r="AW50" s="80"/>
      <c r="AX50" s="80"/>
      <c r="AY50" s="80"/>
      <c r="AZ50" s="80"/>
      <c r="BA50" s="80"/>
      <c r="BB50" s="80"/>
      <c r="BC50" s="80"/>
      <c r="BD50" s="81"/>
    </row>
    <row r="51" spans="1:91" s="4" customFormat="1" ht="32.450000000000003" customHeight="1">
      <c r="B51" s="63"/>
      <c r="C51" s="82" t="s">
        <v>67</v>
      </c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323">
        <f>ROUND(SUM(AG52:AG55),2)</f>
        <v>0</v>
      </c>
      <c r="AH51" s="323"/>
      <c r="AI51" s="323"/>
      <c r="AJ51" s="323"/>
      <c r="AK51" s="323"/>
      <c r="AL51" s="323"/>
      <c r="AM51" s="323"/>
      <c r="AN51" s="324">
        <f>SUM(AG51,AT51)</f>
        <v>0</v>
      </c>
      <c r="AO51" s="324"/>
      <c r="AP51" s="324"/>
      <c r="AQ51" s="84" t="s">
        <v>21</v>
      </c>
      <c r="AR51" s="66"/>
      <c r="AS51" s="85">
        <f>ROUND(SUM(AS52:AS55),2)</f>
        <v>0</v>
      </c>
      <c r="AT51" s="86">
        <f>ROUND(SUM(AV51:AW51),2)</f>
        <v>0</v>
      </c>
      <c r="AU51" s="87">
        <f>ROUND(SUM(AU52:AU55),5)</f>
        <v>0</v>
      </c>
      <c r="AV51" s="86">
        <f>ROUND(AZ51*L26,2)</f>
        <v>0</v>
      </c>
      <c r="AW51" s="86">
        <f>ROUND(BA51*L27,2)</f>
        <v>0</v>
      </c>
      <c r="AX51" s="86">
        <f>ROUND(BB51*L26,2)</f>
        <v>0</v>
      </c>
      <c r="AY51" s="86">
        <f>ROUND(BC51*L27,2)</f>
        <v>0</v>
      </c>
      <c r="AZ51" s="86">
        <f>ROUND(SUM(AZ52:AZ55),2)</f>
        <v>0</v>
      </c>
      <c r="BA51" s="86">
        <f>ROUND(SUM(BA52:BA55),2)</f>
        <v>0</v>
      </c>
      <c r="BB51" s="86">
        <f>ROUND(SUM(BB52:BB55),2)</f>
        <v>0</v>
      </c>
      <c r="BC51" s="86">
        <f>ROUND(SUM(BC52:BC55),2)</f>
        <v>0</v>
      </c>
      <c r="BD51" s="88">
        <f>ROUND(SUM(BD52:BD55),2)</f>
        <v>0</v>
      </c>
      <c r="BS51" s="89" t="s">
        <v>68</v>
      </c>
      <c r="BT51" s="89" t="s">
        <v>69</v>
      </c>
      <c r="BU51" s="90" t="s">
        <v>70</v>
      </c>
      <c r="BV51" s="89" t="s">
        <v>71</v>
      </c>
      <c r="BW51" s="89" t="s">
        <v>7</v>
      </c>
      <c r="BX51" s="89" t="s">
        <v>72</v>
      </c>
      <c r="CL51" s="89" t="s">
        <v>21</v>
      </c>
    </row>
    <row r="52" spans="1:91" s="5" customFormat="1" ht="16.5" customHeight="1">
      <c r="A52" s="91" t="s">
        <v>73</v>
      </c>
      <c r="B52" s="92"/>
      <c r="C52" s="93"/>
      <c r="D52" s="322" t="s">
        <v>74</v>
      </c>
      <c r="E52" s="322"/>
      <c r="F52" s="322"/>
      <c r="G52" s="322"/>
      <c r="H52" s="322"/>
      <c r="I52" s="94"/>
      <c r="J52" s="322" t="s">
        <v>74</v>
      </c>
      <c r="K52" s="322"/>
      <c r="L52" s="322"/>
      <c r="M52" s="322"/>
      <c r="N52" s="322"/>
      <c r="O52" s="322"/>
      <c r="P52" s="322"/>
      <c r="Q52" s="322"/>
      <c r="R52" s="322"/>
      <c r="S52" s="322"/>
      <c r="T52" s="322"/>
      <c r="U52" s="322"/>
      <c r="V52" s="322"/>
      <c r="W52" s="322"/>
      <c r="X52" s="322"/>
      <c r="Y52" s="322"/>
      <c r="Z52" s="322"/>
      <c r="AA52" s="322"/>
      <c r="AB52" s="322"/>
      <c r="AC52" s="322"/>
      <c r="AD52" s="322"/>
      <c r="AE52" s="322"/>
      <c r="AF52" s="322"/>
      <c r="AG52" s="320">
        <f>'SO 01 - SO 01'!J27</f>
        <v>0</v>
      </c>
      <c r="AH52" s="321"/>
      <c r="AI52" s="321"/>
      <c r="AJ52" s="321"/>
      <c r="AK52" s="321"/>
      <c r="AL52" s="321"/>
      <c r="AM52" s="321"/>
      <c r="AN52" s="320">
        <f>SUM(AG52,AT52)</f>
        <v>0</v>
      </c>
      <c r="AO52" s="321"/>
      <c r="AP52" s="321"/>
      <c r="AQ52" s="95" t="s">
        <v>75</v>
      </c>
      <c r="AR52" s="96"/>
      <c r="AS52" s="97">
        <v>0</v>
      </c>
      <c r="AT52" s="98">
        <f>ROUND(SUM(AV52:AW52),2)</f>
        <v>0</v>
      </c>
      <c r="AU52" s="99">
        <f>'SO 01 - SO 01'!P76</f>
        <v>0</v>
      </c>
      <c r="AV52" s="98">
        <f>'SO 01 - SO 01'!J30</f>
        <v>0</v>
      </c>
      <c r="AW52" s="98">
        <f>'SO 01 - SO 01'!J31</f>
        <v>0</v>
      </c>
      <c r="AX52" s="98">
        <f>'SO 01 - SO 01'!J32</f>
        <v>0</v>
      </c>
      <c r="AY52" s="98">
        <f>'SO 01 - SO 01'!J33</f>
        <v>0</v>
      </c>
      <c r="AZ52" s="98">
        <f>'SO 01 - SO 01'!F30</f>
        <v>0</v>
      </c>
      <c r="BA52" s="98">
        <f>'SO 01 - SO 01'!F31</f>
        <v>0</v>
      </c>
      <c r="BB52" s="98">
        <f>'SO 01 - SO 01'!F32</f>
        <v>0</v>
      </c>
      <c r="BC52" s="98">
        <f>'SO 01 - SO 01'!F33</f>
        <v>0</v>
      </c>
      <c r="BD52" s="100">
        <f>'SO 01 - SO 01'!F34</f>
        <v>0</v>
      </c>
      <c r="BT52" s="101" t="s">
        <v>76</v>
      </c>
      <c r="BV52" s="101" t="s">
        <v>71</v>
      </c>
      <c r="BW52" s="101" t="s">
        <v>77</v>
      </c>
      <c r="BX52" s="101" t="s">
        <v>7</v>
      </c>
      <c r="CL52" s="101" t="s">
        <v>21</v>
      </c>
      <c r="CM52" s="101" t="s">
        <v>78</v>
      </c>
    </row>
    <row r="53" spans="1:91" s="5" customFormat="1" ht="16.5" customHeight="1">
      <c r="A53" s="91" t="s">
        <v>73</v>
      </c>
      <c r="B53" s="92"/>
      <c r="C53" s="93"/>
      <c r="D53" s="322" t="s">
        <v>79</v>
      </c>
      <c r="E53" s="322"/>
      <c r="F53" s="322"/>
      <c r="G53" s="322"/>
      <c r="H53" s="322"/>
      <c r="I53" s="94"/>
      <c r="J53" s="322" t="s">
        <v>79</v>
      </c>
      <c r="K53" s="322"/>
      <c r="L53" s="322"/>
      <c r="M53" s="322"/>
      <c r="N53" s="322"/>
      <c r="O53" s="322"/>
      <c r="P53" s="322"/>
      <c r="Q53" s="322"/>
      <c r="R53" s="322"/>
      <c r="S53" s="322"/>
      <c r="T53" s="322"/>
      <c r="U53" s="322"/>
      <c r="V53" s="322"/>
      <c r="W53" s="322"/>
      <c r="X53" s="322"/>
      <c r="Y53" s="322"/>
      <c r="Z53" s="322"/>
      <c r="AA53" s="322"/>
      <c r="AB53" s="322"/>
      <c r="AC53" s="322"/>
      <c r="AD53" s="322"/>
      <c r="AE53" s="322"/>
      <c r="AF53" s="322"/>
      <c r="AG53" s="320">
        <f>'SO 02 - SO 02'!J27</f>
        <v>0</v>
      </c>
      <c r="AH53" s="321"/>
      <c r="AI53" s="321"/>
      <c r="AJ53" s="321"/>
      <c r="AK53" s="321"/>
      <c r="AL53" s="321"/>
      <c r="AM53" s="321"/>
      <c r="AN53" s="320">
        <f>SUM(AG53,AT53)</f>
        <v>0</v>
      </c>
      <c r="AO53" s="321"/>
      <c r="AP53" s="321"/>
      <c r="AQ53" s="95" t="s">
        <v>75</v>
      </c>
      <c r="AR53" s="96"/>
      <c r="AS53" s="97">
        <v>0</v>
      </c>
      <c r="AT53" s="98">
        <f>ROUND(SUM(AV53:AW53),2)</f>
        <v>0</v>
      </c>
      <c r="AU53" s="99">
        <f>'SO 02 - SO 02'!P76</f>
        <v>0</v>
      </c>
      <c r="AV53" s="98">
        <f>'SO 02 - SO 02'!J30</f>
        <v>0</v>
      </c>
      <c r="AW53" s="98">
        <f>'SO 02 - SO 02'!J31</f>
        <v>0</v>
      </c>
      <c r="AX53" s="98">
        <f>'SO 02 - SO 02'!J32</f>
        <v>0</v>
      </c>
      <c r="AY53" s="98">
        <f>'SO 02 - SO 02'!J33</f>
        <v>0</v>
      </c>
      <c r="AZ53" s="98">
        <f>'SO 02 - SO 02'!F30</f>
        <v>0</v>
      </c>
      <c r="BA53" s="98">
        <f>'SO 02 - SO 02'!F31</f>
        <v>0</v>
      </c>
      <c r="BB53" s="98">
        <f>'SO 02 - SO 02'!F32</f>
        <v>0</v>
      </c>
      <c r="BC53" s="98">
        <f>'SO 02 - SO 02'!F33</f>
        <v>0</v>
      </c>
      <c r="BD53" s="100">
        <f>'SO 02 - SO 02'!F34</f>
        <v>0</v>
      </c>
      <c r="BT53" s="101" t="s">
        <v>76</v>
      </c>
      <c r="BV53" s="101" t="s">
        <v>71</v>
      </c>
      <c r="BW53" s="101" t="s">
        <v>80</v>
      </c>
      <c r="BX53" s="101" t="s">
        <v>7</v>
      </c>
      <c r="CL53" s="101" t="s">
        <v>21</v>
      </c>
      <c r="CM53" s="101" t="s">
        <v>78</v>
      </c>
    </row>
    <row r="54" spans="1:91" s="5" customFormat="1" ht="16.5" customHeight="1">
      <c r="A54" s="91" t="s">
        <v>73</v>
      </c>
      <c r="B54" s="92"/>
      <c r="C54" s="93"/>
      <c r="D54" s="322" t="s">
        <v>81</v>
      </c>
      <c r="E54" s="322"/>
      <c r="F54" s="322"/>
      <c r="G54" s="322"/>
      <c r="H54" s="322"/>
      <c r="I54" s="94"/>
      <c r="J54" s="322" t="s">
        <v>81</v>
      </c>
      <c r="K54" s="322"/>
      <c r="L54" s="322"/>
      <c r="M54" s="322"/>
      <c r="N54" s="322"/>
      <c r="O54" s="322"/>
      <c r="P54" s="322"/>
      <c r="Q54" s="322"/>
      <c r="R54" s="322"/>
      <c r="S54" s="322"/>
      <c r="T54" s="322"/>
      <c r="U54" s="322"/>
      <c r="V54" s="322"/>
      <c r="W54" s="322"/>
      <c r="X54" s="322"/>
      <c r="Y54" s="322"/>
      <c r="Z54" s="322"/>
      <c r="AA54" s="322"/>
      <c r="AB54" s="322"/>
      <c r="AC54" s="322"/>
      <c r="AD54" s="322"/>
      <c r="AE54" s="322"/>
      <c r="AF54" s="322"/>
      <c r="AG54" s="320">
        <f>'SO 03 - SO 03'!J27</f>
        <v>0</v>
      </c>
      <c r="AH54" s="321"/>
      <c r="AI54" s="321"/>
      <c r="AJ54" s="321"/>
      <c r="AK54" s="321"/>
      <c r="AL54" s="321"/>
      <c r="AM54" s="321"/>
      <c r="AN54" s="320">
        <f>SUM(AG54,AT54)</f>
        <v>0</v>
      </c>
      <c r="AO54" s="321"/>
      <c r="AP54" s="321"/>
      <c r="AQ54" s="95" t="s">
        <v>75</v>
      </c>
      <c r="AR54" s="96"/>
      <c r="AS54" s="97">
        <v>0</v>
      </c>
      <c r="AT54" s="98">
        <f>ROUND(SUM(AV54:AW54),2)</f>
        <v>0</v>
      </c>
      <c r="AU54" s="99">
        <f>'SO 03 - SO 03'!P82</f>
        <v>0</v>
      </c>
      <c r="AV54" s="98">
        <f>'SO 03 - SO 03'!J30</f>
        <v>0</v>
      </c>
      <c r="AW54" s="98">
        <f>'SO 03 - SO 03'!J31</f>
        <v>0</v>
      </c>
      <c r="AX54" s="98">
        <f>'SO 03 - SO 03'!J32</f>
        <v>0</v>
      </c>
      <c r="AY54" s="98">
        <f>'SO 03 - SO 03'!J33</f>
        <v>0</v>
      </c>
      <c r="AZ54" s="98">
        <f>'SO 03 - SO 03'!F30</f>
        <v>0</v>
      </c>
      <c r="BA54" s="98">
        <f>'SO 03 - SO 03'!F31</f>
        <v>0</v>
      </c>
      <c r="BB54" s="98">
        <f>'SO 03 - SO 03'!F32</f>
        <v>0</v>
      </c>
      <c r="BC54" s="98">
        <f>'SO 03 - SO 03'!F33</f>
        <v>0</v>
      </c>
      <c r="BD54" s="100">
        <f>'SO 03 - SO 03'!F34</f>
        <v>0</v>
      </c>
      <c r="BT54" s="101" t="s">
        <v>76</v>
      </c>
      <c r="BV54" s="101" t="s">
        <v>71</v>
      </c>
      <c r="BW54" s="101" t="s">
        <v>82</v>
      </c>
      <c r="BX54" s="101" t="s">
        <v>7</v>
      </c>
      <c r="CL54" s="101" t="s">
        <v>21</v>
      </c>
      <c r="CM54" s="101" t="s">
        <v>78</v>
      </c>
    </row>
    <row r="55" spans="1:91" s="5" customFormat="1" ht="16.5" customHeight="1">
      <c r="A55" s="91" t="s">
        <v>73</v>
      </c>
      <c r="B55" s="92"/>
      <c r="C55" s="93"/>
      <c r="D55" s="322" t="s">
        <v>83</v>
      </c>
      <c r="E55" s="322"/>
      <c r="F55" s="322"/>
      <c r="G55" s="322"/>
      <c r="H55" s="322"/>
      <c r="I55" s="94"/>
      <c r="J55" s="322" t="s">
        <v>84</v>
      </c>
      <c r="K55" s="322"/>
      <c r="L55" s="322"/>
      <c r="M55" s="322"/>
      <c r="N55" s="322"/>
      <c r="O55" s="322"/>
      <c r="P55" s="322"/>
      <c r="Q55" s="322"/>
      <c r="R55" s="322"/>
      <c r="S55" s="322"/>
      <c r="T55" s="322"/>
      <c r="U55" s="322"/>
      <c r="V55" s="322"/>
      <c r="W55" s="322"/>
      <c r="X55" s="322"/>
      <c r="Y55" s="322"/>
      <c r="Z55" s="322"/>
      <c r="AA55" s="322"/>
      <c r="AB55" s="322"/>
      <c r="AC55" s="322"/>
      <c r="AD55" s="322"/>
      <c r="AE55" s="322"/>
      <c r="AF55" s="322"/>
      <c r="AG55" s="320">
        <f>'SO 04 - VRN'!J27</f>
        <v>0</v>
      </c>
      <c r="AH55" s="321"/>
      <c r="AI55" s="321"/>
      <c r="AJ55" s="321"/>
      <c r="AK55" s="321"/>
      <c r="AL55" s="321"/>
      <c r="AM55" s="321"/>
      <c r="AN55" s="320">
        <f>SUM(AG55,AT55)</f>
        <v>0</v>
      </c>
      <c r="AO55" s="321"/>
      <c r="AP55" s="321"/>
      <c r="AQ55" s="95" t="s">
        <v>75</v>
      </c>
      <c r="AR55" s="96"/>
      <c r="AS55" s="102">
        <v>0</v>
      </c>
      <c r="AT55" s="103">
        <f>ROUND(SUM(AV55:AW55),2)</f>
        <v>0</v>
      </c>
      <c r="AU55" s="104">
        <f>'SO 04 - VRN'!P77</f>
        <v>0</v>
      </c>
      <c r="AV55" s="103">
        <f>'SO 04 - VRN'!J30</f>
        <v>0</v>
      </c>
      <c r="AW55" s="103">
        <f>'SO 04 - VRN'!J31</f>
        <v>0</v>
      </c>
      <c r="AX55" s="103">
        <f>'SO 04 - VRN'!J32</f>
        <v>0</v>
      </c>
      <c r="AY55" s="103">
        <f>'SO 04 - VRN'!J33</f>
        <v>0</v>
      </c>
      <c r="AZ55" s="103">
        <f>'SO 04 - VRN'!F30</f>
        <v>0</v>
      </c>
      <c r="BA55" s="103">
        <f>'SO 04 - VRN'!F31</f>
        <v>0</v>
      </c>
      <c r="BB55" s="103">
        <f>'SO 04 - VRN'!F32</f>
        <v>0</v>
      </c>
      <c r="BC55" s="103">
        <f>'SO 04 - VRN'!F33</f>
        <v>0</v>
      </c>
      <c r="BD55" s="105">
        <f>'SO 04 - VRN'!F34</f>
        <v>0</v>
      </c>
      <c r="BT55" s="101" t="s">
        <v>76</v>
      </c>
      <c r="BV55" s="101" t="s">
        <v>71</v>
      </c>
      <c r="BW55" s="101" t="s">
        <v>85</v>
      </c>
      <c r="BX55" s="101" t="s">
        <v>7</v>
      </c>
      <c r="CL55" s="101" t="s">
        <v>21</v>
      </c>
      <c r="CM55" s="101" t="s">
        <v>78</v>
      </c>
    </row>
    <row r="56" spans="1:91" s="1" customFormat="1" ht="30" customHeight="1">
      <c r="B56" s="36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  <c r="AD56" s="58"/>
      <c r="AE56" s="58"/>
      <c r="AF56" s="58"/>
      <c r="AG56" s="58"/>
      <c r="AH56" s="58"/>
      <c r="AI56" s="58"/>
      <c r="AJ56" s="58"/>
      <c r="AK56" s="58"/>
      <c r="AL56" s="58"/>
      <c r="AM56" s="58"/>
      <c r="AN56" s="58"/>
      <c r="AO56" s="58"/>
      <c r="AP56" s="58"/>
      <c r="AQ56" s="58"/>
      <c r="AR56" s="56"/>
    </row>
    <row r="57" spans="1:91" s="1" customFormat="1" ht="6.95" customHeight="1">
      <c r="B57" s="51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6"/>
    </row>
  </sheetData>
  <sheetProtection algorithmName="SHA-512" hashValue="nmFqXHE3sRtk9++Y9mznoB+NWJnvUawAEsGjdTryLcxhXj/lmlB+VIsSpRw4BK7sOAW+3uMm6mKMIOG3ypxypw==" saltValue="aMVrsPcfb/qMofJo5oXkvQEyoQslL5NTqJ5moZ3b4nizmT4fsQTxX4C+YVLaZORqqtPMGNOPLyrF8qdith933A==" spinCount="100000" sheet="1" objects="1" scenarios="1" formatColumns="0" formatRows="0"/>
  <mergeCells count="53">
    <mergeCell ref="AG51:AM51"/>
    <mergeCell ref="AN51:AP51"/>
    <mergeCell ref="AR2:BE2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SO 01 - SO 01'!C2" display="/"/>
    <hyperlink ref="A53" location="'SO 02 - SO 02'!C2" display="/"/>
    <hyperlink ref="A54" location="'SO 03 - SO 03'!C2" display="/"/>
    <hyperlink ref="A55" location="'SO 04 - VRN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49"/>
  <sheetViews>
    <sheetView showGridLines="0" workbookViewId="0">
      <pane ySplit="1" topLeftCell="A122" activePane="bottomLeft" state="frozen"/>
      <selection pane="bottomLeft" activeCell="I148" sqref="I148"/>
    </sheetView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6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6"/>
      <c r="B1" s="107"/>
      <c r="C1" s="107"/>
      <c r="D1" s="108" t="s">
        <v>1</v>
      </c>
      <c r="E1" s="107"/>
      <c r="F1" s="109" t="s">
        <v>86</v>
      </c>
      <c r="G1" s="334" t="s">
        <v>87</v>
      </c>
      <c r="H1" s="334"/>
      <c r="I1" s="110"/>
      <c r="J1" s="109" t="s">
        <v>88</v>
      </c>
      <c r="K1" s="108" t="s">
        <v>89</v>
      </c>
      <c r="L1" s="109" t="s">
        <v>90</v>
      </c>
      <c r="M1" s="109"/>
      <c r="N1" s="109"/>
      <c r="O1" s="109"/>
      <c r="P1" s="109"/>
      <c r="Q1" s="109"/>
      <c r="R1" s="109"/>
      <c r="S1" s="109"/>
      <c r="T1" s="109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>
      <c r="L2" s="325"/>
      <c r="M2" s="325"/>
      <c r="N2" s="325"/>
      <c r="O2" s="325"/>
      <c r="P2" s="325"/>
      <c r="Q2" s="325"/>
      <c r="R2" s="325"/>
      <c r="S2" s="325"/>
      <c r="T2" s="325"/>
      <c r="U2" s="325"/>
      <c r="V2" s="325"/>
      <c r="AT2" s="19" t="s">
        <v>77</v>
      </c>
    </row>
    <row r="3" spans="1:70" ht="6.95" customHeight="1">
      <c r="B3" s="20"/>
      <c r="C3" s="21"/>
      <c r="D3" s="21"/>
      <c r="E3" s="21"/>
      <c r="F3" s="21"/>
      <c r="G3" s="21"/>
      <c r="H3" s="21"/>
      <c r="I3" s="111"/>
      <c r="J3" s="21"/>
      <c r="K3" s="22"/>
      <c r="AT3" s="19" t="s">
        <v>78</v>
      </c>
    </row>
    <row r="4" spans="1:70" ht="36.950000000000003" customHeight="1">
      <c r="B4" s="23"/>
      <c r="C4" s="24"/>
      <c r="D4" s="25" t="s">
        <v>91</v>
      </c>
      <c r="E4" s="24"/>
      <c r="F4" s="24"/>
      <c r="G4" s="24"/>
      <c r="H4" s="24"/>
      <c r="I4" s="112"/>
      <c r="J4" s="24"/>
      <c r="K4" s="26"/>
      <c r="M4" s="27" t="s">
        <v>12</v>
      </c>
      <c r="AT4" s="19" t="s">
        <v>6</v>
      </c>
    </row>
    <row r="5" spans="1:70" ht="6.95" customHeight="1">
      <c r="B5" s="23"/>
      <c r="C5" s="24"/>
      <c r="D5" s="24"/>
      <c r="E5" s="24"/>
      <c r="F5" s="24"/>
      <c r="G5" s="24"/>
      <c r="H5" s="24"/>
      <c r="I5" s="112"/>
      <c r="J5" s="24"/>
      <c r="K5" s="26"/>
    </row>
    <row r="6" spans="1:70" ht="15">
      <c r="B6" s="23"/>
      <c r="C6" s="24"/>
      <c r="D6" s="32" t="s">
        <v>18</v>
      </c>
      <c r="E6" s="24"/>
      <c r="F6" s="24"/>
      <c r="G6" s="24"/>
      <c r="H6" s="24"/>
      <c r="I6" s="112"/>
      <c r="J6" s="24"/>
      <c r="K6" s="26"/>
    </row>
    <row r="7" spans="1:70" ht="16.5" customHeight="1">
      <c r="B7" s="23"/>
      <c r="C7" s="24"/>
      <c r="D7" s="24"/>
      <c r="E7" s="326" t="str">
        <f>'Rekapitulace stavby'!K6</f>
        <v>Čištění kolejového lože v úseku Brniště - Jablonné v P. - Rynoltice</v>
      </c>
      <c r="F7" s="327"/>
      <c r="G7" s="327"/>
      <c r="H7" s="327"/>
      <c r="I7" s="112"/>
      <c r="J7" s="24"/>
      <c r="K7" s="26"/>
    </row>
    <row r="8" spans="1:70" s="1" customFormat="1" ht="15">
      <c r="B8" s="36"/>
      <c r="C8" s="37"/>
      <c r="D8" s="32" t="s">
        <v>92</v>
      </c>
      <c r="E8" s="37"/>
      <c r="F8" s="37"/>
      <c r="G8" s="37"/>
      <c r="H8" s="37"/>
      <c r="I8" s="113"/>
      <c r="J8" s="37"/>
      <c r="K8" s="40"/>
    </row>
    <row r="9" spans="1:70" s="1" customFormat="1" ht="36.950000000000003" customHeight="1">
      <c r="B9" s="36"/>
      <c r="C9" s="37"/>
      <c r="D9" s="37"/>
      <c r="E9" s="328" t="s">
        <v>93</v>
      </c>
      <c r="F9" s="329"/>
      <c r="G9" s="329"/>
      <c r="H9" s="329"/>
      <c r="I9" s="113"/>
      <c r="J9" s="37"/>
      <c r="K9" s="40"/>
    </row>
    <row r="10" spans="1:70" s="1" customFormat="1" ht="13.5">
      <c r="B10" s="36"/>
      <c r="C10" s="37"/>
      <c r="D10" s="37"/>
      <c r="E10" s="37"/>
      <c r="F10" s="37"/>
      <c r="G10" s="37"/>
      <c r="H10" s="37"/>
      <c r="I10" s="113"/>
      <c r="J10" s="37"/>
      <c r="K10" s="40"/>
    </row>
    <row r="11" spans="1:70" s="1" customFormat="1" ht="14.45" customHeight="1">
      <c r="B11" s="36"/>
      <c r="C11" s="37"/>
      <c r="D11" s="32" t="s">
        <v>20</v>
      </c>
      <c r="E11" s="37"/>
      <c r="F11" s="30" t="s">
        <v>21</v>
      </c>
      <c r="G11" s="37"/>
      <c r="H11" s="37"/>
      <c r="I11" s="114" t="s">
        <v>22</v>
      </c>
      <c r="J11" s="30" t="s">
        <v>21</v>
      </c>
      <c r="K11" s="40"/>
    </row>
    <row r="12" spans="1:70" s="1" customFormat="1" ht="14.45" customHeight="1">
      <c r="B12" s="36"/>
      <c r="C12" s="37"/>
      <c r="D12" s="32" t="s">
        <v>23</v>
      </c>
      <c r="E12" s="37"/>
      <c r="F12" s="30" t="s">
        <v>24</v>
      </c>
      <c r="G12" s="37"/>
      <c r="H12" s="37"/>
      <c r="I12" s="114" t="s">
        <v>25</v>
      </c>
      <c r="J12" s="115" t="str">
        <f>'Rekapitulace stavby'!AN8</f>
        <v>09.11.2018</v>
      </c>
      <c r="K12" s="40"/>
    </row>
    <row r="13" spans="1:70" s="1" customFormat="1" ht="10.9" customHeight="1">
      <c r="B13" s="36"/>
      <c r="C13" s="37"/>
      <c r="D13" s="37"/>
      <c r="E13" s="37"/>
      <c r="F13" s="37"/>
      <c r="G13" s="37"/>
      <c r="H13" s="37"/>
      <c r="I13" s="113"/>
      <c r="J13" s="37"/>
      <c r="K13" s="40"/>
    </row>
    <row r="14" spans="1:70" s="1" customFormat="1" ht="14.45" customHeight="1">
      <c r="B14" s="36"/>
      <c r="C14" s="37"/>
      <c r="D14" s="32" t="s">
        <v>27</v>
      </c>
      <c r="E14" s="37"/>
      <c r="F14" s="37"/>
      <c r="G14" s="37"/>
      <c r="H14" s="37"/>
      <c r="I14" s="114" t="s">
        <v>28</v>
      </c>
      <c r="J14" s="30" t="str">
        <f>IF('Rekapitulace stavby'!AN10="","",'Rekapitulace stavby'!AN10)</f>
        <v/>
      </c>
      <c r="K14" s="40"/>
    </row>
    <row r="15" spans="1:70" s="1" customFormat="1" ht="18" customHeight="1">
      <c r="B15" s="36"/>
      <c r="C15" s="37"/>
      <c r="D15" s="37"/>
      <c r="E15" s="30" t="str">
        <f>IF('Rekapitulace stavby'!E11="","",'Rekapitulace stavby'!E11)</f>
        <v xml:space="preserve"> </v>
      </c>
      <c r="F15" s="37"/>
      <c r="G15" s="37"/>
      <c r="H15" s="37"/>
      <c r="I15" s="114" t="s">
        <v>29</v>
      </c>
      <c r="J15" s="30" t="str">
        <f>IF('Rekapitulace stavby'!AN11="","",'Rekapitulace stavby'!AN11)</f>
        <v/>
      </c>
      <c r="K15" s="40"/>
    </row>
    <row r="16" spans="1:70" s="1" customFormat="1" ht="6.95" customHeight="1">
      <c r="B16" s="36"/>
      <c r="C16" s="37"/>
      <c r="D16" s="37"/>
      <c r="E16" s="37"/>
      <c r="F16" s="37"/>
      <c r="G16" s="37"/>
      <c r="H16" s="37"/>
      <c r="I16" s="113"/>
      <c r="J16" s="37"/>
      <c r="K16" s="40"/>
    </row>
    <row r="17" spans="2:11" s="1" customFormat="1" ht="14.45" customHeight="1">
      <c r="B17" s="36"/>
      <c r="C17" s="37"/>
      <c r="D17" s="32" t="s">
        <v>30</v>
      </c>
      <c r="E17" s="37"/>
      <c r="F17" s="37"/>
      <c r="G17" s="37"/>
      <c r="H17" s="37"/>
      <c r="I17" s="114" t="s">
        <v>28</v>
      </c>
      <c r="J17" s="30" t="str">
        <f>IF('Rekapitulace stavby'!AN13="Vyplň údaj","",IF('Rekapitulace stavby'!AN13="","",'Rekapitulace stavby'!AN13))</f>
        <v/>
      </c>
      <c r="K17" s="40"/>
    </row>
    <row r="18" spans="2:11" s="1" customFormat="1" ht="18" customHeight="1">
      <c r="B18" s="36"/>
      <c r="C18" s="37"/>
      <c r="D18" s="37"/>
      <c r="E18" s="30" t="str">
        <f>IF('Rekapitulace stavby'!E14="Vyplň údaj","",IF('Rekapitulace stavby'!E14="","",'Rekapitulace stavby'!E14))</f>
        <v/>
      </c>
      <c r="F18" s="37"/>
      <c r="G18" s="37"/>
      <c r="H18" s="37"/>
      <c r="I18" s="114" t="s">
        <v>29</v>
      </c>
      <c r="J18" s="30" t="str">
        <f>IF('Rekapitulace stavby'!AN14="Vyplň údaj","",IF('Rekapitulace stavby'!AN14="","",'Rekapitulace stavby'!AN14))</f>
        <v/>
      </c>
      <c r="K18" s="40"/>
    </row>
    <row r="19" spans="2:11" s="1" customFormat="1" ht="6.95" customHeight="1">
      <c r="B19" s="36"/>
      <c r="C19" s="37"/>
      <c r="D19" s="37"/>
      <c r="E19" s="37"/>
      <c r="F19" s="37"/>
      <c r="G19" s="37"/>
      <c r="H19" s="37"/>
      <c r="I19" s="113"/>
      <c r="J19" s="37"/>
      <c r="K19" s="40"/>
    </row>
    <row r="20" spans="2:11" s="1" customFormat="1" ht="14.45" customHeight="1">
      <c r="B20" s="36"/>
      <c r="C20" s="37"/>
      <c r="D20" s="32" t="s">
        <v>32</v>
      </c>
      <c r="E20" s="37"/>
      <c r="F20" s="37"/>
      <c r="G20" s="37"/>
      <c r="H20" s="37"/>
      <c r="I20" s="114" t="s">
        <v>28</v>
      </c>
      <c r="J20" s="30" t="str">
        <f>IF('Rekapitulace stavby'!AN16="","",'Rekapitulace stavby'!AN16)</f>
        <v/>
      </c>
      <c r="K20" s="40"/>
    </row>
    <row r="21" spans="2:11" s="1" customFormat="1" ht="18" customHeight="1">
      <c r="B21" s="36"/>
      <c r="C21" s="37"/>
      <c r="D21" s="37"/>
      <c r="E21" s="30" t="str">
        <f>IF('Rekapitulace stavby'!E17="","",'Rekapitulace stavby'!E17)</f>
        <v xml:space="preserve"> </v>
      </c>
      <c r="F21" s="37"/>
      <c r="G21" s="37"/>
      <c r="H21" s="37"/>
      <c r="I21" s="114" t="s">
        <v>29</v>
      </c>
      <c r="J21" s="30" t="str">
        <f>IF('Rekapitulace stavby'!AN17="","",'Rekapitulace stavby'!AN17)</f>
        <v/>
      </c>
      <c r="K21" s="40"/>
    </row>
    <row r="22" spans="2:11" s="1" customFormat="1" ht="6.95" customHeight="1">
      <c r="B22" s="36"/>
      <c r="C22" s="37"/>
      <c r="D22" s="37"/>
      <c r="E22" s="37"/>
      <c r="F22" s="37"/>
      <c r="G22" s="37"/>
      <c r="H22" s="37"/>
      <c r="I22" s="113"/>
      <c r="J22" s="37"/>
      <c r="K22" s="40"/>
    </row>
    <row r="23" spans="2:11" s="1" customFormat="1" ht="14.45" customHeight="1">
      <c r="B23" s="36"/>
      <c r="C23" s="37"/>
      <c r="D23" s="32" t="s">
        <v>34</v>
      </c>
      <c r="E23" s="37"/>
      <c r="F23" s="37"/>
      <c r="G23" s="37"/>
      <c r="H23" s="37"/>
      <c r="I23" s="113"/>
      <c r="J23" s="37"/>
      <c r="K23" s="40"/>
    </row>
    <row r="24" spans="2:11" s="6" customFormat="1" ht="16.5" customHeight="1">
      <c r="B24" s="116"/>
      <c r="C24" s="117"/>
      <c r="D24" s="117"/>
      <c r="E24" s="295" t="s">
        <v>21</v>
      </c>
      <c r="F24" s="295"/>
      <c r="G24" s="295"/>
      <c r="H24" s="295"/>
      <c r="I24" s="118"/>
      <c r="J24" s="117"/>
      <c r="K24" s="119"/>
    </row>
    <row r="25" spans="2:11" s="1" customFormat="1" ht="6.95" customHeight="1">
      <c r="B25" s="36"/>
      <c r="C25" s="37"/>
      <c r="D25" s="37"/>
      <c r="E25" s="37"/>
      <c r="F25" s="37"/>
      <c r="G25" s="37"/>
      <c r="H25" s="37"/>
      <c r="I25" s="113"/>
      <c r="J25" s="37"/>
      <c r="K25" s="40"/>
    </row>
    <row r="26" spans="2:11" s="1" customFormat="1" ht="6.95" customHeight="1">
      <c r="B26" s="36"/>
      <c r="C26" s="37"/>
      <c r="D26" s="80"/>
      <c r="E26" s="80"/>
      <c r="F26" s="80"/>
      <c r="G26" s="80"/>
      <c r="H26" s="80"/>
      <c r="I26" s="120"/>
      <c r="J26" s="80"/>
      <c r="K26" s="121"/>
    </row>
    <row r="27" spans="2:11" s="1" customFormat="1" ht="25.35" customHeight="1">
      <c r="B27" s="36"/>
      <c r="C27" s="37"/>
      <c r="D27" s="122" t="s">
        <v>35</v>
      </c>
      <c r="E27" s="37"/>
      <c r="F27" s="37"/>
      <c r="G27" s="37"/>
      <c r="H27" s="37"/>
      <c r="I27" s="113"/>
      <c r="J27" s="123">
        <f>ROUND(J76,2)</f>
        <v>0</v>
      </c>
      <c r="K27" s="40"/>
    </row>
    <row r="28" spans="2:11" s="1" customFormat="1" ht="6.95" customHeight="1">
      <c r="B28" s="36"/>
      <c r="C28" s="37"/>
      <c r="D28" s="80"/>
      <c r="E28" s="80"/>
      <c r="F28" s="80"/>
      <c r="G28" s="80"/>
      <c r="H28" s="80"/>
      <c r="I28" s="120"/>
      <c r="J28" s="80"/>
      <c r="K28" s="121"/>
    </row>
    <row r="29" spans="2:11" s="1" customFormat="1" ht="14.45" customHeight="1">
      <c r="B29" s="36"/>
      <c r="C29" s="37"/>
      <c r="D29" s="37"/>
      <c r="E29" s="37"/>
      <c r="F29" s="41" t="s">
        <v>37</v>
      </c>
      <c r="G29" s="37"/>
      <c r="H29" s="37"/>
      <c r="I29" s="124" t="s">
        <v>36</v>
      </c>
      <c r="J29" s="41" t="s">
        <v>38</v>
      </c>
      <c r="K29" s="40"/>
    </row>
    <row r="30" spans="2:11" s="1" customFormat="1" ht="14.45" customHeight="1">
      <c r="B30" s="36"/>
      <c r="C30" s="37"/>
      <c r="D30" s="44" t="s">
        <v>39</v>
      </c>
      <c r="E30" s="44" t="s">
        <v>40</v>
      </c>
      <c r="F30" s="125">
        <f>ROUND(SUM(BE76:BE148), 2)</f>
        <v>0</v>
      </c>
      <c r="G30" s="37"/>
      <c r="H30" s="37"/>
      <c r="I30" s="126">
        <v>0.21</v>
      </c>
      <c r="J30" s="125">
        <f>ROUND(ROUND((SUM(BE76:BE148)), 2)*I30, 2)</f>
        <v>0</v>
      </c>
      <c r="K30" s="40"/>
    </row>
    <row r="31" spans="2:11" s="1" customFormat="1" ht="14.45" customHeight="1">
      <c r="B31" s="36"/>
      <c r="C31" s="37"/>
      <c r="D31" s="37"/>
      <c r="E31" s="44" t="s">
        <v>41</v>
      </c>
      <c r="F31" s="125">
        <f>ROUND(SUM(BF76:BF148), 2)</f>
        <v>0</v>
      </c>
      <c r="G31" s="37"/>
      <c r="H31" s="37"/>
      <c r="I31" s="126">
        <v>0.15</v>
      </c>
      <c r="J31" s="125">
        <f>ROUND(ROUND((SUM(BF76:BF148)), 2)*I31, 2)</f>
        <v>0</v>
      </c>
      <c r="K31" s="40"/>
    </row>
    <row r="32" spans="2:11" s="1" customFormat="1" ht="14.45" hidden="1" customHeight="1">
      <c r="B32" s="36"/>
      <c r="C32" s="37"/>
      <c r="D32" s="37"/>
      <c r="E32" s="44" t="s">
        <v>42</v>
      </c>
      <c r="F32" s="125">
        <f>ROUND(SUM(BG76:BG148), 2)</f>
        <v>0</v>
      </c>
      <c r="G32" s="37"/>
      <c r="H32" s="37"/>
      <c r="I32" s="126">
        <v>0.21</v>
      </c>
      <c r="J32" s="125">
        <v>0</v>
      </c>
      <c r="K32" s="40"/>
    </row>
    <row r="33" spans="2:11" s="1" customFormat="1" ht="14.45" hidden="1" customHeight="1">
      <c r="B33" s="36"/>
      <c r="C33" s="37"/>
      <c r="D33" s="37"/>
      <c r="E33" s="44" t="s">
        <v>43</v>
      </c>
      <c r="F33" s="125">
        <f>ROUND(SUM(BH76:BH148), 2)</f>
        <v>0</v>
      </c>
      <c r="G33" s="37"/>
      <c r="H33" s="37"/>
      <c r="I33" s="126">
        <v>0.15</v>
      </c>
      <c r="J33" s="125">
        <v>0</v>
      </c>
      <c r="K33" s="40"/>
    </row>
    <row r="34" spans="2:11" s="1" customFormat="1" ht="14.45" hidden="1" customHeight="1">
      <c r="B34" s="36"/>
      <c r="C34" s="37"/>
      <c r="D34" s="37"/>
      <c r="E34" s="44" t="s">
        <v>44</v>
      </c>
      <c r="F34" s="125">
        <f>ROUND(SUM(BI76:BI148), 2)</f>
        <v>0</v>
      </c>
      <c r="G34" s="37"/>
      <c r="H34" s="37"/>
      <c r="I34" s="126">
        <v>0</v>
      </c>
      <c r="J34" s="125">
        <v>0</v>
      </c>
      <c r="K34" s="40"/>
    </row>
    <row r="35" spans="2:11" s="1" customFormat="1" ht="6.95" customHeight="1">
      <c r="B35" s="36"/>
      <c r="C35" s="37"/>
      <c r="D35" s="37"/>
      <c r="E35" s="37"/>
      <c r="F35" s="37"/>
      <c r="G35" s="37"/>
      <c r="H35" s="37"/>
      <c r="I35" s="113"/>
      <c r="J35" s="37"/>
      <c r="K35" s="40"/>
    </row>
    <row r="36" spans="2:11" s="1" customFormat="1" ht="25.35" customHeight="1">
      <c r="B36" s="36"/>
      <c r="C36" s="127"/>
      <c r="D36" s="128" t="s">
        <v>45</v>
      </c>
      <c r="E36" s="74"/>
      <c r="F36" s="74"/>
      <c r="G36" s="129" t="s">
        <v>46</v>
      </c>
      <c r="H36" s="130" t="s">
        <v>47</v>
      </c>
      <c r="I36" s="131"/>
      <c r="J36" s="132">
        <f>SUM(J27:J34)</f>
        <v>0</v>
      </c>
      <c r="K36" s="133"/>
    </row>
    <row r="37" spans="2:11" s="1" customFormat="1" ht="14.45" customHeight="1">
      <c r="B37" s="51"/>
      <c r="C37" s="52"/>
      <c r="D37" s="52"/>
      <c r="E37" s="52"/>
      <c r="F37" s="52"/>
      <c r="G37" s="52"/>
      <c r="H37" s="52"/>
      <c r="I37" s="134"/>
      <c r="J37" s="52"/>
      <c r="K37" s="53"/>
    </row>
    <row r="41" spans="2:11" s="1" customFormat="1" ht="6.95" customHeight="1">
      <c r="B41" s="135"/>
      <c r="C41" s="136"/>
      <c r="D41" s="136"/>
      <c r="E41" s="136"/>
      <c r="F41" s="136"/>
      <c r="G41" s="136"/>
      <c r="H41" s="136"/>
      <c r="I41" s="137"/>
      <c r="J41" s="136"/>
      <c r="K41" s="138"/>
    </row>
    <row r="42" spans="2:11" s="1" customFormat="1" ht="36.950000000000003" customHeight="1">
      <c r="B42" s="36"/>
      <c r="C42" s="25" t="s">
        <v>94</v>
      </c>
      <c r="D42" s="37"/>
      <c r="E42" s="37"/>
      <c r="F42" s="37"/>
      <c r="G42" s="37"/>
      <c r="H42" s="37"/>
      <c r="I42" s="113"/>
      <c r="J42" s="37"/>
      <c r="K42" s="40"/>
    </row>
    <row r="43" spans="2:11" s="1" customFormat="1" ht="6.95" customHeight="1">
      <c r="B43" s="36"/>
      <c r="C43" s="37"/>
      <c r="D43" s="37"/>
      <c r="E43" s="37"/>
      <c r="F43" s="37"/>
      <c r="G43" s="37"/>
      <c r="H43" s="37"/>
      <c r="I43" s="113"/>
      <c r="J43" s="37"/>
      <c r="K43" s="40"/>
    </row>
    <row r="44" spans="2:11" s="1" customFormat="1" ht="14.45" customHeight="1">
      <c r="B44" s="36"/>
      <c r="C44" s="32" t="s">
        <v>18</v>
      </c>
      <c r="D44" s="37"/>
      <c r="E44" s="37"/>
      <c r="F44" s="37"/>
      <c r="G44" s="37"/>
      <c r="H44" s="37"/>
      <c r="I44" s="113"/>
      <c r="J44" s="37"/>
      <c r="K44" s="40"/>
    </row>
    <row r="45" spans="2:11" s="1" customFormat="1" ht="16.5" customHeight="1">
      <c r="B45" s="36"/>
      <c r="C45" s="37"/>
      <c r="D45" s="37"/>
      <c r="E45" s="326" t="str">
        <f>E7</f>
        <v>Čištění kolejového lože v úseku Brniště - Jablonné v P. - Rynoltice</v>
      </c>
      <c r="F45" s="327"/>
      <c r="G45" s="327"/>
      <c r="H45" s="327"/>
      <c r="I45" s="113"/>
      <c r="J45" s="37"/>
      <c r="K45" s="40"/>
    </row>
    <row r="46" spans="2:11" s="1" customFormat="1" ht="14.45" customHeight="1">
      <c r="B46" s="36"/>
      <c r="C46" s="32" t="s">
        <v>92</v>
      </c>
      <c r="D46" s="37"/>
      <c r="E46" s="37"/>
      <c r="F46" s="37"/>
      <c r="G46" s="37"/>
      <c r="H46" s="37"/>
      <c r="I46" s="113"/>
      <c r="J46" s="37"/>
      <c r="K46" s="40"/>
    </row>
    <row r="47" spans="2:11" s="1" customFormat="1" ht="17.25" customHeight="1">
      <c r="B47" s="36"/>
      <c r="C47" s="37"/>
      <c r="D47" s="37"/>
      <c r="E47" s="328" t="str">
        <f>E9</f>
        <v>SO 01 - SO 01</v>
      </c>
      <c r="F47" s="329"/>
      <c r="G47" s="329"/>
      <c r="H47" s="329"/>
      <c r="I47" s="113"/>
      <c r="J47" s="37"/>
      <c r="K47" s="40"/>
    </row>
    <row r="48" spans="2:11" s="1" customFormat="1" ht="6.95" customHeight="1">
      <c r="B48" s="36"/>
      <c r="C48" s="37"/>
      <c r="D48" s="37"/>
      <c r="E48" s="37"/>
      <c r="F48" s="37"/>
      <c r="G48" s="37"/>
      <c r="H48" s="37"/>
      <c r="I48" s="113"/>
      <c r="J48" s="37"/>
      <c r="K48" s="40"/>
    </row>
    <row r="49" spans="2:47" s="1" customFormat="1" ht="18" customHeight="1">
      <c r="B49" s="36"/>
      <c r="C49" s="32" t="s">
        <v>23</v>
      </c>
      <c r="D49" s="37"/>
      <c r="E49" s="37"/>
      <c r="F49" s="30" t="str">
        <f>F12</f>
        <v xml:space="preserve"> </v>
      </c>
      <c r="G49" s="37"/>
      <c r="H49" s="37"/>
      <c r="I49" s="114" t="s">
        <v>25</v>
      </c>
      <c r="J49" s="115" t="str">
        <f>IF(J12="","",J12)</f>
        <v>09.11.2018</v>
      </c>
      <c r="K49" s="40"/>
    </row>
    <row r="50" spans="2:47" s="1" customFormat="1" ht="6.95" customHeight="1">
      <c r="B50" s="36"/>
      <c r="C50" s="37"/>
      <c r="D50" s="37"/>
      <c r="E50" s="37"/>
      <c r="F50" s="37"/>
      <c r="G50" s="37"/>
      <c r="H50" s="37"/>
      <c r="I50" s="113"/>
      <c r="J50" s="37"/>
      <c r="K50" s="40"/>
    </row>
    <row r="51" spans="2:47" s="1" customFormat="1" ht="15">
      <c r="B51" s="36"/>
      <c r="C51" s="32" t="s">
        <v>27</v>
      </c>
      <c r="D51" s="37"/>
      <c r="E51" s="37"/>
      <c r="F51" s="30" t="str">
        <f>E15</f>
        <v xml:space="preserve"> </v>
      </c>
      <c r="G51" s="37"/>
      <c r="H51" s="37"/>
      <c r="I51" s="114" t="s">
        <v>32</v>
      </c>
      <c r="J51" s="295" t="str">
        <f>E21</f>
        <v xml:space="preserve"> </v>
      </c>
      <c r="K51" s="40"/>
    </row>
    <row r="52" spans="2:47" s="1" customFormat="1" ht="14.45" customHeight="1">
      <c r="B52" s="36"/>
      <c r="C52" s="32" t="s">
        <v>30</v>
      </c>
      <c r="D52" s="37"/>
      <c r="E52" s="37"/>
      <c r="F52" s="30" t="str">
        <f>IF(E18="","",E18)</f>
        <v/>
      </c>
      <c r="G52" s="37"/>
      <c r="H52" s="37"/>
      <c r="I52" s="113"/>
      <c r="J52" s="330"/>
      <c r="K52" s="40"/>
    </row>
    <row r="53" spans="2:47" s="1" customFormat="1" ht="10.35" customHeight="1">
      <c r="B53" s="36"/>
      <c r="C53" s="37"/>
      <c r="D53" s="37"/>
      <c r="E53" s="37"/>
      <c r="F53" s="37"/>
      <c r="G53" s="37"/>
      <c r="H53" s="37"/>
      <c r="I53" s="113"/>
      <c r="J53" s="37"/>
      <c r="K53" s="40"/>
    </row>
    <row r="54" spans="2:47" s="1" customFormat="1" ht="29.25" customHeight="1">
      <c r="B54" s="36"/>
      <c r="C54" s="139" t="s">
        <v>95</v>
      </c>
      <c r="D54" s="127"/>
      <c r="E54" s="127"/>
      <c r="F54" s="127"/>
      <c r="G54" s="127"/>
      <c r="H54" s="127"/>
      <c r="I54" s="140"/>
      <c r="J54" s="141" t="s">
        <v>96</v>
      </c>
      <c r="K54" s="142"/>
    </row>
    <row r="55" spans="2:47" s="1" customFormat="1" ht="10.35" customHeight="1">
      <c r="B55" s="36"/>
      <c r="C55" s="37"/>
      <c r="D55" s="37"/>
      <c r="E55" s="37"/>
      <c r="F55" s="37"/>
      <c r="G55" s="37"/>
      <c r="H55" s="37"/>
      <c r="I55" s="113"/>
      <c r="J55" s="37"/>
      <c r="K55" s="40"/>
    </row>
    <row r="56" spans="2:47" s="1" customFormat="1" ht="29.25" customHeight="1">
      <c r="B56" s="36"/>
      <c r="C56" s="143" t="s">
        <v>97</v>
      </c>
      <c r="D56" s="37"/>
      <c r="E56" s="37"/>
      <c r="F56" s="37"/>
      <c r="G56" s="37"/>
      <c r="H56" s="37"/>
      <c r="I56" s="113"/>
      <c r="J56" s="123">
        <f>J76</f>
        <v>0</v>
      </c>
      <c r="K56" s="40"/>
      <c r="AU56" s="19" t="s">
        <v>98</v>
      </c>
    </row>
    <row r="57" spans="2:47" s="1" customFormat="1" ht="21.75" customHeight="1">
      <c r="B57" s="36"/>
      <c r="C57" s="37"/>
      <c r="D57" s="37"/>
      <c r="E57" s="37"/>
      <c r="F57" s="37"/>
      <c r="G57" s="37"/>
      <c r="H57" s="37"/>
      <c r="I57" s="113"/>
      <c r="J57" s="37"/>
      <c r="K57" s="40"/>
    </row>
    <row r="58" spans="2:47" s="1" customFormat="1" ht="6.95" customHeight="1">
      <c r="B58" s="51"/>
      <c r="C58" s="52"/>
      <c r="D58" s="52"/>
      <c r="E58" s="52"/>
      <c r="F58" s="52"/>
      <c r="G58" s="52"/>
      <c r="H58" s="52"/>
      <c r="I58" s="134"/>
      <c r="J58" s="52"/>
      <c r="K58" s="53"/>
    </row>
    <row r="62" spans="2:47" s="1" customFormat="1" ht="6.95" customHeight="1">
      <c r="B62" s="54"/>
      <c r="C62" s="55"/>
      <c r="D62" s="55"/>
      <c r="E62" s="55"/>
      <c r="F62" s="55"/>
      <c r="G62" s="55"/>
      <c r="H62" s="55"/>
      <c r="I62" s="137"/>
      <c r="J62" s="55"/>
      <c r="K62" s="55"/>
      <c r="L62" s="56"/>
    </row>
    <row r="63" spans="2:47" s="1" customFormat="1" ht="36.950000000000003" customHeight="1">
      <c r="B63" s="36"/>
      <c r="C63" s="57" t="s">
        <v>99</v>
      </c>
      <c r="D63" s="58"/>
      <c r="E63" s="58"/>
      <c r="F63" s="58"/>
      <c r="G63" s="58"/>
      <c r="H63" s="58"/>
      <c r="I63" s="144"/>
      <c r="J63" s="58"/>
      <c r="K63" s="58"/>
      <c r="L63" s="56"/>
    </row>
    <row r="64" spans="2:47" s="1" customFormat="1" ht="6.95" customHeight="1">
      <c r="B64" s="36"/>
      <c r="C64" s="58"/>
      <c r="D64" s="58"/>
      <c r="E64" s="58"/>
      <c r="F64" s="58"/>
      <c r="G64" s="58"/>
      <c r="H64" s="58"/>
      <c r="I64" s="144"/>
      <c r="J64" s="58"/>
      <c r="K64" s="58"/>
      <c r="L64" s="56"/>
    </row>
    <row r="65" spans="2:65" s="1" customFormat="1" ht="14.45" customHeight="1">
      <c r="B65" s="36"/>
      <c r="C65" s="60" t="s">
        <v>18</v>
      </c>
      <c r="D65" s="58"/>
      <c r="E65" s="58"/>
      <c r="F65" s="58"/>
      <c r="G65" s="58"/>
      <c r="H65" s="58"/>
      <c r="I65" s="144"/>
      <c r="J65" s="58"/>
      <c r="K65" s="58"/>
      <c r="L65" s="56"/>
    </row>
    <row r="66" spans="2:65" s="1" customFormat="1" ht="16.5" customHeight="1">
      <c r="B66" s="36"/>
      <c r="C66" s="58"/>
      <c r="D66" s="58"/>
      <c r="E66" s="331" t="str">
        <f>E7</f>
        <v>Čištění kolejového lože v úseku Brniště - Jablonné v P. - Rynoltice</v>
      </c>
      <c r="F66" s="332"/>
      <c r="G66" s="332"/>
      <c r="H66" s="332"/>
      <c r="I66" s="144"/>
      <c r="J66" s="58"/>
      <c r="K66" s="58"/>
      <c r="L66" s="56"/>
    </row>
    <row r="67" spans="2:65" s="1" customFormat="1" ht="14.45" customHeight="1">
      <c r="B67" s="36"/>
      <c r="C67" s="60" t="s">
        <v>92</v>
      </c>
      <c r="D67" s="58"/>
      <c r="E67" s="58"/>
      <c r="F67" s="58"/>
      <c r="G67" s="58"/>
      <c r="H67" s="58"/>
      <c r="I67" s="144"/>
      <c r="J67" s="58"/>
      <c r="K67" s="58"/>
      <c r="L67" s="56"/>
    </row>
    <row r="68" spans="2:65" s="1" customFormat="1" ht="17.25" customHeight="1">
      <c r="B68" s="36"/>
      <c r="C68" s="58"/>
      <c r="D68" s="58"/>
      <c r="E68" s="306" t="str">
        <f>E9</f>
        <v>SO 01 - SO 01</v>
      </c>
      <c r="F68" s="333"/>
      <c r="G68" s="333"/>
      <c r="H68" s="333"/>
      <c r="I68" s="144"/>
      <c r="J68" s="58"/>
      <c r="K68" s="58"/>
      <c r="L68" s="56"/>
    </row>
    <row r="69" spans="2:65" s="1" customFormat="1" ht="6.95" customHeight="1">
      <c r="B69" s="36"/>
      <c r="C69" s="58"/>
      <c r="D69" s="58"/>
      <c r="E69" s="58"/>
      <c r="F69" s="58"/>
      <c r="G69" s="58"/>
      <c r="H69" s="58"/>
      <c r="I69" s="144"/>
      <c r="J69" s="58"/>
      <c r="K69" s="58"/>
      <c r="L69" s="56"/>
    </row>
    <row r="70" spans="2:65" s="1" customFormat="1" ht="18" customHeight="1">
      <c r="B70" s="36"/>
      <c r="C70" s="60" t="s">
        <v>23</v>
      </c>
      <c r="D70" s="58"/>
      <c r="E70" s="58"/>
      <c r="F70" s="145" t="str">
        <f>F12</f>
        <v xml:space="preserve"> </v>
      </c>
      <c r="G70" s="58"/>
      <c r="H70" s="58"/>
      <c r="I70" s="146" t="s">
        <v>25</v>
      </c>
      <c r="J70" s="68" t="str">
        <f>IF(J12="","",J12)</f>
        <v>09.11.2018</v>
      </c>
      <c r="K70" s="58"/>
      <c r="L70" s="56"/>
    </row>
    <row r="71" spans="2:65" s="1" customFormat="1" ht="6.95" customHeight="1">
      <c r="B71" s="36"/>
      <c r="C71" s="58"/>
      <c r="D71" s="58"/>
      <c r="E71" s="58"/>
      <c r="F71" s="58"/>
      <c r="G71" s="58"/>
      <c r="H71" s="58"/>
      <c r="I71" s="144"/>
      <c r="J71" s="58"/>
      <c r="K71" s="58"/>
      <c r="L71" s="56"/>
    </row>
    <row r="72" spans="2:65" s="1" customFormat="1" ht="15">
      <c r="B72" s="36"/>
      <c r="C72" s="60" t="s">
        <v>27</v>
      </c>
      <c r="D72" s="58"/>
      <c r="E72" s="58"/>
      <c r="F72" s="145" t="str">
        <f>E15</f>
        <v xml:space="preserve"> </v>
      </c>
      <c r="G72" s="58"/>
      <c r="H72" s="58"/>
      <c r="I72" s="146" t="s">
        <v>32</v>
      </c>
      <c r="J72" s="145" t="str">
        <f>E21</f>
        <v xml:space="preserve"> </v>
      </c>
      <c r="K72" s="58"/>
      <c r="L72" s="56"/>
    </row>
    <row r="73" spans="2:65" s="1" customFormat="1" ht="14.45" customHeight="1">
      <c r="B73" s="36"/>
      <c r="C73" s="60" t="s">
        <v>30</v>
      </c>
      <c r="D73" s="58"/>
      <c r="E73" s="58"/>
      <c r="F73" s="145" t="str">
        <f>IF(E18="","",E18)</f>
        <v/>
      </c>
      <c r="G73" s="58"/>
      <c r="H73" s="58"/>
      <c r="I73" s="144"/>
      <c r="J73" s="58"/>
      <c r="K73" s="58"/>
      <c r="L73" s="56"/>
    </row>
    <row r="74" spans="2:65" s="1" customFormat="1" ht="10.35" customHeight="1">
      <c r="B74" s="36"/>
      <c r="C74" s="58"/>
      <c r="D74" s="58"/>
      <c r="E74" s="58"/>
      <c r="F74" s="58"/>
      <c r="G74" s="58"/>
      <c r="H74" s="58"/>
      <c r="I74" s="144"/>
      <c r="J74" s="58"/>
      <c r="K74" s="58"/>
      <c r="L74" s="56"/>
    </row>
    <row r="75" spans="2:65" s="7" customFormat="1" ht="29.25" customHeight="1">
      <c r="B75" s="147"/>
      <c r="C75" s="148" t="s">
        <v>100</v>
      </c>
      <c r="D75" s="149" t="s">
        <v>54</v>
      </c>
      <c r="E75" s="149" t="s">
        <v>50</v>
      </c>
      <c r="F75" s="149" t="s">
        <v>101</v>
      </c>
      <c r="G75" s="149" t="s">
        <v>102</v>
      </c>
      <c r="H75" s="149" t="s">
        <v>103</v>
      </c>
      <c r="I75" s="150" t="s">
        <v>104</v>
      </c>
      <c r="J75" s="149" t="s">
        <v>96</v>
      </c>
      <c r="K75" s="151" t="s">
        <v>105</v>
      </c>
      <c r="L75" s="152"/>
      <c r="M75" s="76" t="s">
        <v>106</v>
      </c>
      <c r="N75" s="77" t="s">
        <v>39</v>
      </c>
      <c r="O75" s="77" t="s">
        <v>107</v>
      </c>
      <c r="P75" s="77" t="s">
        <v>108</v>
      </c>
      <c r="Q75" s="77" t="s">
        <v>109</v>
      </c>
      <c r="R75" s="77" t="s">
        <v>110</v>
      </c>
      <c r="S75" s="77" t="s">
        <v>111</v>
      </c>
      <c r="T75" s="78" t="s">
        <v>112</v>
      </c>
    </row>
    <row r="76" spans="2:65" s="1" customFormat="1" ht="29.25" customHeight="1">
      <c r="B76" s="36"/>
      <c r="C76" s="82" t="s">
        <v>97</v>
      </c>
      <c r="D76" s="58"/>
      <c r="E76" s="58"/>
      <c r="F76" s="58"/>
      <c r="G76" s="58"/>
      <c r="H76" s="58"/>
      <c r="I76" s="144"/>
      <c r="J76" s="153">
        <f>BK76</f>
        <v>0</v>
      </c>
      <c r="K76" s="58"/>
      <c r="L76" s="56"/>
      <c r="M76" s="79"/>
      <c r="N76" s="80"/>
      <c r="O76" s="80"/>
      <c r="P76" s="154">
        <f>SUM(P77:P148)</f>
        <v>0</v>
      </c>
      <c r="Q76" s="80"/>
      <c r="R76" s="154">
        <f>SUM(R77:R148)</f>
        <v>724.32</v>
      </c>
      <c r="S76" s="80"/>
      <c r="T76" s="155">
        <f>SUM(T77:T148)</f>
        <v>0</v>
      </c>
      <c r="AT76" s="19" t="s">
        <v>68</v>
      </c>
      <c r="AU76" s="19" t="s">
        <v>98</v>
      </c>
      <c r="BK76" s="156">
        <f>SUM(BK77:BK148)</f>
        <v>0</v>
      </c>
    </row>
    <row r="77" spans="2:65" s="1" customFormat="1" ht="25.5" customHeight="1">
      <c r="B77" s="36"/>
      <c r="C77" s="157" t="s">
        <v>76</v>
      </c>
      <c r="D77" s="157" t="s">
        <v>113</v>
      </c>
      <c r="E77" s="158" t="s">
        <v>114</v>
      </c>
      <c r="F77" s="159" t="s">
        <v>115</v>
      </c>
      <c r="G77" s="160" t="s">
        <v>116</v>
      </c>
      <c r="H77" s="161">
        <v>20</v>
      </c>
      <c r="I77" s="162"/>
      <c r="J77" s="163">
        <f t="shared" ref="J77:J108" si="0">ROUND(I77*H77,2)</f>
        <v>0</v>
      </c>
      <c r="K77" s="159" t="s">
        <v>117</v>
      </c>
      <c r="L77" s="56"/>
      <c r="M77" s="164" t="s">
        <v>21</v>
      </c>
      <c r="N77" s="165" t="s">
        <v>40</v>
      </c>
      <c r="O77" s="37"/>
      <c r="P77" s="166">
        <f t="shared" ref="P77:P108" si="1">O77*H77</f>
        <v>0</v>
      </c>
      <c r="Q77" s="166">
        <v>0</v>
      </c>
      <c r="R77" s="166">
        <f t="shared" ref="R77:R108" si="2">Q77*H77</f>
        <v>0</v>
      </c>
      <c r="S77" s="166">
        <v>0</v>
      </c>
      <c r="T77" s="167">
        <f t="shared" ref="T77:T108" si="3">S77*H77</f>
        <v>0</v>
      </c>
      <c r="AR77" s="19" t="s">
        <v>118</v>
      </c>
      <c r="AT77" s="19" t="s">
        <v>113</v>
      </c>
      <c r="AU77" s="19" t="s">
        <v>69</v>
      </c>
      <c r="AY77" s="19" t="s">
        <v>119</v>
      </c>
      <c r="BE77" s="168">
        <f t="shared" ref="BE77:BE108" si="4">IF(N77="základní",J77,0)</f>
        <v>0</v>
      </c>
      <c r="BF77" s="168">
        <f t="shared" ref="BF77:BF108" si="5">IF(N77="snížená",J77,0)</f>
        <v>0</v>
      </c>
      <c r="BG77" s="168">
        <f t="shared" ref="BG77:BG108" si="6">IF(N77="zákl. přenesená",J77,0)</f>
        <v>0</v>
      </c>
      <c r="BH77" s="168">
        <f t="shared" ref="BH77:BH108" si="7">IF(N77="sníž. přenesená",J77,0)</f>
        <v>0</v>
      </c>
      <c r="BI77" s="168">
        <f t="shared" ref="BI77:BI108" si="8">IF(N77="nulová",J77,0)</f>
        <v>0</v>
      </c>
      <c r="BJ77" s="19" t="s">
        <v>76</v>
      </c>
      <c r="BK77" s="168">
        <f t="shared" ref="BK77:BK108" si="9">ROUND(I77*H77,2)</f>
        <v>0</v>
      </c>
      <c r="BL77" s="19" t="s">
        <v>118</v>
      </c>
      <c r="BM77" s="19" t="s">
        <v>78</v>
      </c>
    </row>
    <row r="78" spans="2:65" s="1" customFormat="1" ht="25.5" customHeight="1">
      <c r="B78" s="36"/>
      <c r="C78" s="157" t="s">
        <v>78</v>
      </c>
      <c r="D78" s="157" t="s">
        <v>113</v>
      </c>
      <c r="E78" s="158" t="s">
        <v>120</v>
      </c>
      <c r="F78" s="159" t="s">
        <v>121</v>
      </c>
      <c r="G78" s="160" t="s">
        <v>116</v>
      </c>
      <c r="H78" s="161">
        <v>380</v>
      </c>
      <c r="I78" s="162"/>
      <c r="J78" s="163">
        <f t="shared" si="0"/>
        <v>0</v>
      </c>
      <c r="K78" s="159" t="s">
        <v>117</v>
      </c>
      <c r="L78" s="56"/>
      <c r="M78" s="164" t="s">
        <v>21</v>
      </c>
      <c r="N78" s="165" t="s">
        <v>40</v>
      </c>
      <c r="O78" s="37"/>
      <c r="P78" s="166">
        <f t="shared" si="1"/>
        <v>0</v>
      </c>
      <c r="Q78" s="166">
        <v>0</v>
      </c>
      <c r="R78" s="166">
        <f t="shared" si="2"/>
        <v>0</v>
      </c>
      <c r="S78" s="166">
        <v>0</v>
      </c>
      <c r="T78" s="167">
        <f t="shared" si="3"/>
        <v>0</v>
      </c>
      <c r="AR78" s="19" t="s">
        <v>118</v>
      </c>
      <c r="AT78" s="19" t="s">
        <v>113</v>
      </c>
      <c r="AU78" s="19" t="s">
        <v>69</v>
      </c>
      <c r="AY78" s="19" t="s">
        <v>119</v>
      </c>
      <c r="BE78" s="168">
        <f t="shared" si="4"/>
        <v>0</v>
      </c>
      <c r="BF78" s="168">
        <f t="shared" si="5"/>
        <v>0</v>
      </c>
      <c r="BG78" s="168">
        <f t="shared" si="6"/>
        <v>0</v>
      </c>
      <c r="BH78" s="168">
        <f t="shared" si="7"/>
        <v>0</v>
      </c>
      <c r="BI78" s="168">
        <f t="shared" si="8"/>
        <v>0</v>
      </c>
      <c r="BJ78" s="19" t="s">
        <v>76</v>
      </c>
      <c r="BK78" s="168">
        <f t="shared" si="9"/>
        <v>0</v>
      </c>
      <c r="BL78" s="19" t="s">
        <v>118</v>
      </c>
      <c r="BM78" s="19" t="s">
        <v>118</v>
      </c>
    </row>
    <row r="79" spans="2:65" s="1" customFormat="1" ht="16.5" customHeight="1">
      <c r="B79" s="36"/>
      <c r="C79" s="157" t="s">
        <v>122</v>
      </c>
      <c r="D79" s="157" t="s">
        <v>113</v>
      </c>
      <c r="E79" s="158" t="s">
        <v>123</v>
      </c>
      <c r="F79" s="159" t="s">
        <v>124</v>
      </c>
      <c r="G79" s="160" t="s">
        <v>125</v>
      </c>
      <c r="H79" s="161">
        <v>464</v>
      </c>
      <c r="I79" s="162"/>
      <c r="J79" s="163">
        <f t="shared" si="0"/>
        <v>0</v>
      </c>
      <c r="K79" s="159" t="s">
        <v>117</v>
      </c>
      <c r="L79" s="56"/>
      <c r="M79" s="164" t="s">
        <v>21</v>
      </c>
      <c r="N79" s="165" t="s">
        <v>40</v>
      </c>
      <c r="O79" s="37"/>
      <c r="P79" s="166">
        <f t="shared" si="1"/>
        <v>0</v>
      </c>
      <c r="Q79" s="166">
        <v>0</v>
      </c>
      <c r="R79" s="166">
        <f t="shared" si="2"/>
        <v>0</v>
      </c>
      <c r="S79" s="166">
        <v>0</v>
      </c>
      <c r="T79" s="167">
        <f t="shared" si="3"/>
        <v>0</v>
      </c>
      <c r="AR79" s="19" t="s">
        <v>118</v>
      </c>
      <c r="AT79" s="19" t="s">
        <v>113</v>
      </c>
      <c r="AU79" s="19" t="s">
        <v>69</v>
      </c>
      <c r="AY79" s="19" t="s">
        <v>119</v>
      </c>
      <c r="BE79" s="168">
        <f t="shared" si="4"/>
        <v>0</v>
      </c>
      <c r="BF79" s="168">
        <f t="shared" si="5"/>
        <v>0</v>
      </c>
      <c r="BG79" s="168">
        <f t="shared" si="6"/>
        <v>0</v>
      </c>
      <c r="BH79" s="168">
        <f t="shared" si="7"/>
        <v>0</v>
      </c>
      <c r="BI79" s="168">
        <f t="shared" si="8"/>
        <v>0</v>
      </c>
      <c r="BJ79" s="19" t="s">
        <v>76</v>
      </c>
      <c r="BK79" s="168">
        <f t="shared" si="9"/>
        <v>0</v>
      </c>
      <c r="BL79" s="19" t="s">
        <v>118</v>
      </c>
      <c r="BM79" s="19" t="s">
        <v>126</v>
      </c>
    </row>
    <row r="80" spans="2:65" s="1" customFormat="1" ht="25.5" customHeight="1">
      <c r="B80" s="36"/>
      <c r="C80" s="157" t="s">
        <v>118</v>
      </c>
      <c r="D80" s="157" t="s">
        <v>113</v>
      </c>
      <c r="E80" s="158" t="s">
        <v>127</v>
      </c>
      <c r="F80" s="159" t="s">
        <v>128</v>
      </c>
      <c r="G80" s="160" t="s">
        <v>125</v>
      </c>
      <c r="H80" s="161">
        <v>290</v>
      </c>
      <c r="I80" s="162"/>
      <c r="J80" s="163">
        <f t="shared" si="0"/>
        <v>0</v>
      </c>
      <c r="K80" s="159" t="s">
        <v>117</v>
      </c>
      <c r="L80" s="56"/>
      <c r="M80" s="164" t="s">
        <v>21</v>
      </c>
      <c r="N80" s="165" t="s">
        <v>40</v>
      </c>
      <c r="O80" s="37"/>
      <c r="P80" s="166">
        <f t="shared" si="1"/>
        <v>0</v>
      </c>
      <c r="Q80" s="166">
        <v>0</v>
      </c>
      <c r="R80" s="166">
        <f t="shared" si="2"/>
        <v>0</v>
      </c>
      <c r="S80" s="166">
        <v>0</v>
      </c>
      <c r="T80" s="167">
        <f t="shared" si="3"/>
        <v>0</v>
      </c>
      <c r="AR80" s="19" t="s">
        <v>118</v>
      </c>
      <c r="AT80" s="19" t="s">
        <v>113</v>
      </c>
      <c r="AU80" s="19" t="s">
        <v>69</v>
      </c>
      <c r="AY80" s="19" t="s">
        <v>119</v>
      </c>
      <c r="BE80" s="168">
        <f t="shared" si="4"/>
        <v>0</v>
      </c>
      <c r="BF80" s="168">
        <f t="shared" si="5"/>
        <v>0</v>
      </c>
      <c r="BG80" s="168">
        <f t="shared" si="6"/>
        <v>0</v>
      </c>
      <c r="BH80" s="168">
        <f t="shared" si="7"/>
        <v>0</v>
      </c>
      <c r="BI80" s="168">
        <f t="shared" si="8"/>
        <v>0</v>
      </c>
      <c r="BJ80" s="19" t="s">
        <v>76</v>
      </c>
      <c r="BK80" s="168">
        <f t="shared" si="9"/>
        <v>0</v>
      </c>
      <c r="BL80" s="19" t="s">
        <v>118</v>
      </c>
      <c r="BM80" s="19" t="s">
        <v>129</v>
      </c>
    </row>
    <row r="81" spans="2:65" s="1" customFormat="1" ht="25.5" customHeight="1">
      <c r="B81" s="36"/>
      <c r="C81" s="157" t="s">
        <v>130</v>
      </c>
      <c r="D81" s="157" t="s">
        <v>113</v>
      </c>
      <c r="E81" s="158" t="s">
        <v>131</v>
      </c>
      <c r="F81" s="159" t="s">
        <v>132</v>
      </c>
      <c r="G81" s="160" t="s">
        <v>133</v>
      </c>
      <c r="H81" s="161">
        <v>83.703999999999994</v>
      </c>
      <c r="I81" s="162"/>
      <c r="J81" s="163">
        <f t="shared" si="0"/>
        <v>0</v>
      </c>
      <c r="K81" s="159" t="s">
        <v>117</v>
      </c>
      <c r="L81" s="56"/>
      <c r="M81" s="164" t="s">
        <v>21</v>
      </c>
      <c r="N81" s="165" t="s">
        <v>40</v>
      </c>
      <c r="O81" s="37"/>
      <c r="P81" s="166">
        <f t="shared" si="1"/>
        <v>0</v>
      </c>
      <c r="Q81" s="166">
        <v>0</v>
      </c>
      <c r="R81" s="166">
        <f t="shared" si="2"/>
        <v>0</v>
      </c>
      <c r="S81" s="166">
        <v>0</v>
      </c>
      <c r="T81" s="167">
        <f t="shared" si="3"/>
        <v>0</v>
      </c>
      <c r="AR81" s="19" t="s">
        <v>118</v>
      </c>
      <c r="AT81" s="19" t="s">
        <v>113</v>
      </c>
      <c r="AU81" s="19" t="s">
        <v>69</v>
      </c>
      <c r="AY81" s="19" t="s">
        <v>119</v>
      </c>
      <c r="BE81" s="168">
        <f t="shared" si="4"/>
        <v>0</v>
      </c>
      <c r="BF81" s="168">
        <f t="shared" si="5"/>
        <v>0</v>
      </c>
      <c r="BG81" s="168">
        <f t="shared" si="6"/>
        <v>0</v>
      </c>
      <c r="BH81" s="168">
        <f t="shared" si="7"/>
        <v>0</v>
      </c>
      <c r="BI81" s="168">
        <f t="shared" si="8"/>
        <v>0</v>
      </c>
      <c r="BJ81" s="19" t="s">
        <v>76</v>
      </c>
      <c r="BK81" s="168">
        <f t="shared" si="9"/>
        <v>0</v>
      </c>
      <c r="BL81" s="19" t="s">
        <v>118</v>
      </c>
      <c r="BM81" s="19" t="s">
        <v>134</v>
      </c>
    </row>
    <row r="82" spans="2:65" s="1" customFormat="1" ht="25.5" customHeight="1">
      <c r="B82" s="36"/>
      <c r="C82" s="157" t="s">
        <v>126</v>
      </c>
      <c r="D82" s="157" t="s">
        <v>113</v>
      </c>
      <c r="E82" s="158" t="s">
        <v>135</v>
      </c>
      <c r="F82" s="159" t="s">
        <v>136</v>
      </c>
      <c r="G82" s="160" t="s">
        <v>137</v>
      </c>
      <c r="H82" s="161">
        <v>1.2E-2</v>
      </c>
      <c r="I82" s="162"/>
      <c r="J82" s="163">
        <f t="shared" si="0"/>
        <v>0</v>
      </c>
      <c r="K82" s="159" t="s">
        <v>117</v>
      </c>
      <c r="L82" s="56"/>
      <c r="M82" s="164" t="s">
        <v>21</v>
      </c>
      <c r="N82" s="165" t="s">
        <v>40</v>
      </c>
      <c r="O82" s="37"/>
      <c r="P82" s="166">
        <f t="shared" si="1"/>
        <v>0</v>
      </c>
      <c r="Q82" s="166">
        <v>0</v>
      </c>
      <c r="R82" s="166">
        <f t="shared" si="2"/>
        <v>0</v>
      </c>
      <c r="S82" s="166">
        <v>0</v>
      </c>
      <c r="T82" s="167">
        <f t="shared" si="3"/>
        <v>0</v>
      </c>
      <c r="AR82" s="19" t="s">
        <v>118</v>
      </c>
      <c r="AT82" s="19" t="s">
        <v>113</v>
      </c>
      <c r="AU82" s="19" t="s">
        <v>69</v>
      </c>
      <c r="AY82" s="19" t="s">
        <v>119</v>
      </c>
      <c r="BE82" s="168">
        <f t="shared" si="4"/>
        <v>0</v>
      </c>
      <c r="BF82" s="168">
        <f t="shared" si="5"/>
        <v>0</v>
      </c>
      <c r="BG82" s="168">
        <f t="shared" si="6"/>
        <v>0</v>
      </c>
      <c r="BH82" s="168">
        <f t="shared" si="7"/>
        <v>0</v>
      </c>
      <c r="BI82" s="168">
        <f t="shared" si="8"/>
        <v>0</v>
      </c>
      <c r="BJ82" s="19" t="s">
        <v>76</v>
      </c>
      <c r="BK82" s="168">
        <f t="shared" si="9"/>
        <v>0</v>
      </c>
      <c r="BL82" s="19" t="s">
        <v>118</v>
      </c>
      <c r="BM82" s="19" t="s">
        <v>138</v>
      </c>
    </row>
    <row r="83" spans="2:65" s="1" customFormat="1" ht="25.5" customHeight="1">
      <c r="B83" s="36"/>
      <c r="C83" s="157" t="s">
        <v>139</v>
      </c>
      <c r="D83" s="157" t="s">
        <v>113</v>
      </c>
      <c r="E83" s="158" t="s">
        <v>140</v>
      </c>
      <c r="F83" s="159" t="s">
        <v>141</v>
      </c>
      <c r="G83" s="160" t="s">
        <v>137</v>
      </c>
      <c r="H83" s="161">
        <v>1.2E-2</v>
      </c>
      <c r="I83" s="162"/>
      <c r="J83" s="163">
        <f t="shared" si="0"/>
        <v>0</v>
      </c>
      <c r="K83" s="159" t="s">
        <v>117</v>
      </c>
      <c r="L83" s="56"/>
      <c r="M83" s="164" t="s">
        <v>21</v>
      </c>
      <c r="N83" s="165" t="s">
        <v>40</v>
      </c>
      <c r="O83" s="37"/>
      <c r="P83" s="166">
        <f t="shared" si="1"/>
        <v>0</v>
      </c>
      <c r="Q83" s="166">
        <v>0</v>
      </c>
      <c r="R83" s="166">
        <f t="shared" si="2"/>
        <v>0</v>
      </c>
      <c r="S83" s="166">
        <v>0</v>
      </c>
      <c r="T83" s="167">
        <f t="shared" si="3"/>
        <v>0</v>
      </c>
      <c r="AR83" s="19" t="s">
        <v>118</v>
      </c>
      <c r="AT83" s="19" t="s">
        <v>113</v>
      </c>
      <c r="AU83" s="19" t="s">
        <v>69</v>
      </c>
      <c r="AY83" s="19" t="s">
        <v>119</v>
      </c>
      <c r="BE83" s="168">
        <f t="shared" si="4"/>
        <v>0</v>
      </c>
      <c r="BF83" s="168">
        <f t="shared" si="5"/>
        <v>0</v>
      </c>
      <c r="BG83" s="168">
        <f t="shared" si="6"/>
        <v>0</v>
      </c>
      <c r="BH83" s="168">
        <f t="shared" si="7"/>
        <v>0</v>
      </c>
      <c r="BI83" s="168">
        <f t="shared" si="8"/>
        <v>0</v>
      </c>
      <c r="BJ83" s="19" t="s">
        <v>76</v>
      </c>
      <c r="BK83" s="168">
        <f t="shared" si="9"/>
        <v>0</v>
      </c>
      <c r="BL83" s="19" t="s">
        <v>118</v>
      </c>
      <c r="BM83" s="19" t="s">
        <v>142</v>
      </c>
    </row>
    <row r="84" spans="2:65" s="1" customFormat="1" ht="16.5" customHeight="1">
      <c r="B84" s="36"/>
      <c r="C84" s="157" t="s">
        <v>129</v>
      </c>
      <c r="D84" s="157" t="s">
        <v>113</v>
      </c>
      <c r="E84" s="158" t="s">
        <v>143</v>
      </c>
      <c r="F84" s="159" t="s">
        <v>144</v>
      </c>
      <c r="G84" s="160" t="s">
        <v>145</v>
      </c>
      <c r="H84" s="161">
        <v>2</v>
      </c>
      <c r="I84" s="162"/>
      <c r="J84" s="163">
        <f t="shared" si="0"/>
        <v>0</v>
      </c>
      <c r="K84" s="159" t="s">
        <v>117</v>
      </c>
      <c r="L84" s="56"/>
      <c r="M84" s="164" t="s">
        <v>21</v>
      </c>
      <c r="N84" s="165" t="s">
        <v>40</v>
      </c>
      <c r="O84" s="37"/>
      <c r="P84" s="166">
        <f t="shared" si="1"/>
        <v>0</v>
      </c>
      <c r="Q84" s="166">
        <v>0</v>
      </c>
      <c r="R84" s="166">
        <f t="shared" si="2"/>
        <v>0</v>
      </c>
      <c r="S84" s="166">
        <v>0</v>
      </c>
      <c r="T84" s="167">
        <f t="shared" si="3"/>
        <v>0</v>
      </c>
      <c r="AR84" s="19" t="s">
        <v>118</v>
      </c>
      <c r="AT84" s="19" t="s">
        <v>113</v>
      </c>
      <c r="AU84" s="19" t="s">
        <v>69</v>
      </c>
      <c r="AY84" s="19" t="s">
        <v>119</v>
      </c>
      <c r="BE84" s="168">
        <f t="shared" si="4"/>
        <v>0</v>
      </c>
      <c r="BF84" s="168">
        <f t="shared" si="5"/>
        <v>0</v>
      </c>
      <c r="BG84" s="168">
        <f t="shared" si="6"/>
        <v>0</v>
      </c>
      <c r="BH84" s="168">
        <f t="shared" si="7"/>
        <v>0</v>
      </c>
      <c r="BI84" s="168">
        <f t="shared" si="8"/>
        <v>0</v>
      </c>
      <c r="BJ84" s="19" t="s">
        <v>76</v>
      </c>
      <c r="BK84" s="168">
        <f t="shared" si="9"/>
        <v>0</v>
      </c>
      <c r="BL84" s="19" t="s">
        <v>118</v>
      </c>
      <c r="BM84" s="19" t="s">
        <v>146</v>
      </c>
    </row>
    <row r="85" spans="2:65" s="1" customFormat="1" ht="16.5" customHeight="1">
      <c r="B85" s="36"/>
      <c r="C85" s="157" t="s">
        <v>147</v>
      </c>
      <c r="D85" s="157" t="s">
        <v>113</v>
      </c>
      <c r="E85" s="158" t="s">
        <v>148</v>
      </c>
      <c r="F85" s="159" t="s">
        <v>149</v>
      </c>
      <c r="G85" s="160" t="s">
        <v>137</v>
      </c>
      <c r="H85" s="161">
        <v>1.2E-2</v>
      </c>
      <c r="I85" s="162"/>
      <c r="J85" s="163">
        <f t="shared" si="0"/>
        <v>0</v>
      </c>
      <c r="K85" s="159" t="s">
        <v>117</v>
      </c>
      <c r="L85" s="56"/>
      <c r="M85" s="164" t="s">
        <v>21</v>
      </c>
      <c r="N85" s="165" t="s">
        <v>40</v>
      </c>
      <c r="O85" s="37"/>
      <c r="P85" s="166">
        <f t="shared" si="1"/>
        <v>0</v>
      </c>
      <c r="Q85" s="166">
        <v>0</v>
      </c>
      <c r="R85" s="166">
        <f t="shared" si="2"/>
        <v>0</v>
      </c>
      <c r="S85" s="166">
        <v>0</v>
      </c>
      <c r="T85" s="167">
        <f t="shared" si="3"/>
        <v>0</v>
      </c>
      <c r="AR85" s="19" t="s">
        <v>118</v>
      </c>
      <c r="AT85" s="19" t="s">
        <v>113</v>
      </c>
      <c r="AU85" s="19" t="s">
        <v>69</v>
      </c>
      <c r="AY85" s="19" t="s">
        <v>119</v>
      </c>
      <c r="BE85" s="168">
        <f t="shared" si="4"/>
        <v>0</v>
      </c>
      <c r="BF85" s="168">
        <f t="shared" si="5"/>
        <v>0</v>
      </c>
      <c r="BG85" s="168">
        <f t="shared" si="6"/>
        <v>0</v>
      </c>
      <c r="BH85" s="168">
        <f t="shared" si="7"/>
        <v>0</v>
      </c>
      <c r="BI85" s="168">
        <f t="shared" si="8"/>
        <v>0</v>
      </c>
      <c r="BJ85" s="19" t="s">
        <v>76</v>
      </c>
      <c r="BK85" s="168">
        <f t="shared" si="9"/>
        <v>0</v>
      </c>
      <c r="BL85" s="19" t="s">
        <v>118</v>
      </c>
      <c r="BM85" s="19" t="s">
        <v>150</v>
      </c>
    </row>
    <row r="86" spans="2:65" s="1" customFormat="1" ht="16.5" customHeight="1">
      <c r="B86" s="36"/>
      <c r="C86" s="157" t="s">
        <v>134</v>
      </c>
      <c r="D86" s="157" t="s">
        <v>113</v>
      </c>
      <c r="E86" s="158" t="s">
        <v>151</v>
      </c>
      <c r="F86" s="159" t="s">
        <v>152</v>
      </c>
      <c r="G86" s="160" t="s">
        <v>137</v>
      </c>
      <c r="H86" s="161">
        <v>0.13</v>
      </c>
      <c r="I86" s="162"/>
      <c r="J86" s="163">
        <f t="shared" si="0"/>
        <v>0</v>
      </c>
      <c r="K86" s="159" t="s">
        <v>117</v>
      </c>
      <c r="L86" s="56"/>
      <c r="M86" s="164" t="s">
        <v>21</v>
      </c>
      <c r="N86" s="165" t="s">
        <v>40</v>
      </c>
      <c r="O86" s="37"/>
      <c r="P86" s="166">
        <f t="shared" si="1"/>
        <v>0</v>
      </c>
      <c r="Q86" s="166">
        <v>0</v>
      </c>
      <c r="R86" s="166">
        <f t="shared" si="2"/>
        <v>0</v>
      </c>
      <c r="S86" s="166">
        <v>0</v>
      </c>
      <c r="T86" s="167">
        <f t="shared" si="3"/>
        <v>0</v>
      </c>
      <c r="AR86" s="19" t="s">
        <v>118</v>
      </c>
      <c r="AT86" s="19" t="s">
        <v>113</v>
      </c>
      <c r="AU86" s="19" t="s">
        <v>69</v>
      </c>
      <c r="AY86" s="19" t="s">
        <v>119</v>
      </c>
      <c r="BE86" s="168">
        <f t="shared" si="4"/>
        <v>0</v>
      </c>
      <c r="BF86" s="168">
        <f t="shared" si="5"/>
        <v>0</v>
      </c>
      <c r="BG86" s="168">
        <f t="shared" si="6"/>
        <v>0</v>
      </c>
      <c r="BH86" s="168">
        <f t="shared" si="7"/>
        <v>0</v>
      </c>
      <c r="BI86" s="168">
        <f t="shared" si="8"/>
        <v>0</v>
      </c>
      <c r="BJ86" s="19" t="s">
        <v>76</v>
      </c>
      <c r="BK86" s="168">
        <f t="shared" si="9"/>
        <v>0</v>
      </c>
      <c r="BL86" s="19" t="s">
        <v>118</v>
      </c>
      <c r="BM86" s="19" t="s">
        <v>153</v>
      </c>
    </row>
    <row r="87" spans="2:65" s="1" customFormat="1" ht="16.5" customHeight="1">
      <c r="B87" s="36"/>
      <c r="C87" s="157" t="s">
        <v>154</v>
      </c>
      <c r="D87" s="157" t="s">
        <v>113</v>
      </c>
      <c r="E87" s="158" t="s">
        <v>155</v>
      </c>
      <c r="F87" s="159" t="s">
        <v>156</v>
      </c>
      <c r="G87" s="160" t="s">
        <v>157</v>
      </c>
      <c r="H87" s="161">
        <v>476.4</v>
      </c>
      <c r="I87" s="162"/>
      <c r="J87" s="163">
        <f t="shared" si="0"/>
        <v>0</v>
      </c>
      <c r="K87" s="159" t="s">
        <v>117</v>
      </c>
      <c r="L87" s="56"/>
      <c r="M87" s="164" t="s">
        <v>21</v>
      </c>
      <c r="N87" s="165" t="s">
        <v>40</v>
      </c>
      <c r="O87" s="37"/>
      <c r="P87" s="166">
        <f t="shared" si="1"/>
        <v>0</v>
      </c>
      <c r="Q87" s="166">
        <v>0</v>
      </c>
      <c r="R87" s="166">
        <f t="shared" si="2"/>
        <v>0</v>
      </c>
      <c r="S87" s="166">
        <v>0</v>
      </c>
      <c r="T87" s="167">
        <f t="shared" si="3"/>
        <v>0</v>
      </c>
      <c r="AR87" s="19" t="s">
        <v>118</v>
      </c>
      <c r="AT87" s="19" t="s">
        <v>113</v>
      </c>
      <c r="AU87" s="19" t="s">
        <v>69</v>
      </c>
      <c r="AY87" s="19" t="s">
        <v>119</v>
      </c>
      <c r="BE87" s="168">
        <f t="shared" si="4"/>
        <v>0</v>
      </c>
      <c r="BF87" s="168">
        <f t="shared" si="5"/>
        <v>0</v>
      </c>
      <c r="BG87" s="168">
        <f t="shared" si="6"/>
        <v>0</v>
      </c>
      <c r="BH87" s="168">
        <f t="shared" si="7"/>
        <v>0</v>
      </c>
      <c r="BI87" s="168">
        <f t="shared" si="8"/>
        <v>0</v>
      </c>
      <c r="BJ87" s="19" t="s">
        <v>76</v>
      </c>
      <c r="BK87" s="168">
        <f t="shared" si="9"/>
        <v>0</v>
      </c>
      <c r="BL87" s="19" t="s">
        <v>118</v>
      </c>
      <c r="BM87" s="19" t="s">
        <v>158</v>
      </c>
    </row>
    <row r="88" spans="2:65" s="1" customFormat="1" ht="25.5" customHeight="1">
      <c r="B88" s="36"/>
      <c r="C88" s="157" t="s">
        <v>138</v>
      </c>
      <c r="D88" s="157" t="s">
        <v>113</v>
      </c>
      <c r="E88" s="158" t="s">
        <v>159</v>
      </c>
      <c r="F88" s="159" t="s">
        <v>160</v>
      </c>
      <c r="G88" s="160" t="s">
        <v>133</v>
      </c>
      <c r="H88" s="161">
        <v>236.376</v>
      </c>
      <c r="I88" s="162"/>
      <c r="J88" s="163">
        <f t="shared" si="0"/>
        <v>0</v>
      </c>
      <c r="K88" s="159" t="s">
        <v>117</v>
      </c>
      <c r="L88" s="56"/>
      <c r="M88" s="164" t="s">
        <v>21</v>
      </c>
      <c r="N88" s="165" t="s">
        <v>40</v>
      </c>
      <c r="O88" s="37"/>
      <c r="P88" s="166">
        <f t="shared" si="1"/>
        <v>0</v>
      </c>
      <c r="Q88" s="166">
        <v>0</v>
      </c>
      <c r="R88" s="166">
        <f t="shared" si="2"/>
        <v>0</v>
      </c>
      <c r="S88" s="166">
        <v>0</v>
      </c>
      <c r="T88" s="167">
        <f t="shared" si="3"/>
        <v>0</v>
      </c>
      <c r="AR88" s="19" t="s">
        <v>118</v>
      </c>
      <c r="AT88" s="19" t="s">
        <v>113</v>
      </c>
      <c r="AU88" s="19" t="s">
        <v>69</v>
      </c>
      <c r="AY88" s="19" t="s">
        <v>119</v>
      </c>
      <c r="BE88" s="168">
        <f t="shared" si="4"/>
        <v>0</v>
      </c>
      <c r="BF88" s="168">
        <f t="shared" si="5"/>
        <v>0</v>
      </c>
      <c r="BG88" s="168">
        <f t="shared" si="6"/>
        <v>0</v>
      </c>
      <c r="BH88" s="168">
        <f t="shared" si="7"/>
        <v>0</v>
      </c>
      <c r="BI88" s="168">
        <f t="shared" si="8"/>
        <v>0</v>
      </c>
      <c r="BJ88" s="19" t="s">
        <v>76</v>
      </c>
      <c r="BK88" s="168">
        <f t="shared" si="9"/>
        <v>0</v>
      </c>
      <c r="BL88" s="19" t="s">
        <v>118</v>
      </c>
      <c r="BM88" s="19" t="s">
        <v>161</v>
      </c>
    </row>
    <row r="89" spans="2:65" s="1" customFormat="1" ht="16.5" customHeight="1">
      <c r="B89" s="36"/>
      <c r="C89" s="157" t="s">
        <v>162</v>
      </c>
      <c r="D89" s="157" t="s">
        <v>113</v>
      </c>
      <c r="E89" s="158" t="s">
        <v>163</v>
      </c>
      <c r="F89" s="159" t="s">
        <v>164</v>
      </c>
      <c r="G89" s="160" t="s">
        <v>125</v>
      </c>
      <c r="H89" s="161">
        <v>25.2</v>
      </c>
      <c r="I89" s="162"/>
      <c r="J89" s="163">
        <f t="shared" si="0"/>
        <v>0</v>
      </c>
      <c r="K89" s="159" t="s">
        <v>117</v>
      </c>
      <c r="L89" s="56"/>
      <c r="M89" s="164" t="s">
        <v>21</v>
      </c>
      <c r="N89" s="165" t="s">
        <v>40</v>
      </c>
      <c r="O89" s="37"/>
      <c r="P89" s="166">
        <f t="shared" si="1"/>
        <v>0</v>
      </c>
      <c r="Q89" s="166">
        <v>0</v>
      </c>
      <c r="R89" s="166">
        <f t="shared" si="2"/>
        <v>0</v>
      </c>
      <c r="S89" s="166">
        <v>0</v>
      </c>
      <c r="T89" s="167">
        <f t="shared" si="3"/>
        <v>0</v>
      </c>
      <c r="AR89" s="19" t="s">
        <v>118</v>
      </c>
      <c r="AT89" s="19" t="s">
        <v>113</v>
      </c>
      <c r="AU89" s="19" t="s">
        <v>69</v>
      </c>
      <c r="AY89" s="19" t="s">
        <v>119</v>
      </c>
      <c r="BE89" s="168">
        <f t="shared" si="4"/>
        <v>0</v>
      </c>
      <c r="BF89" s="168">
        <f t="shared" si="5"/>
        <v>0</v>
      </c>
      <c r="BG89" s="168">
        <f t="shared" si="6"/>
        <v>0</v>
      </c>
      <c r="BH89" s="168">
        <f t="shared" si="7"/>
        <v>0</v>
      </c>
      <c r="BI89" s="168">
        <f t="shared" si="8"/>
        <v>0</v>
      </c>
      <c r="BJ89" s="19" t="s">
        <v>76</v>
      </c>
      <c r="BK89" s="168">
        <f t="shared" si="9"/>
        <v>0</v>
      </c>
      <c r="BL89" s="19" t="s">
        <v>118</v>
      </c>
      <c r="BM89" s="19" t="s">
        <v>165</v>
      </c>
    </row>
    <row r="90" spans="2:65" s="1" customFormat="1" ht="25.5" customHeight="1">
      <c r="B90" s="36"/>
      <c r="C90" s="157" t="s">
        <v>142</v>
      </c>
      <c r="D90" s="157" t="s">
        <v>113</v>
      </c>
      <c r="E90" s="158" t="s">
        <v>166</v>
      </c>
      <c r="F90" s="159" t="s">
        <v>167</v>
      </c>
      <c r="G90" s="160" t="s">
        <v>168</v>
      </c>
      <c r="H90" s="161">
        <v>22</v>
      </c>
      <c r="I90" s="162"/>
      <c r="J90" s="163">
        <f t="shared" si="0"/>
        <v>0</v>
      </c>
      <c r="K90" s="159" t="s">
        <v>117</v>
      </c>
      <c r="L90" s="56"/>
      <c r="M90" s="164" t="s">
        <v>21</v>
      </c>
      <c r="N90" s="165" t="s">
        <v>40</v>
      </c>
      <c r="O90" s="37"/>
      <c r="P90" s="166">
        <f t="shared" si="1"/>
        <v>0</v>
      </c>
      <c r="Q90" s="166">
        <v>0</v>
      </c>
      <c r="R90" s="166">
        <f t="shared" si="2"/>
        <v>0</v>
      </c>
      <c r="S90" s="166">
        <v>0</v>
      </c>
      <c r="T90" s="167">
        <f t="shared" si="3"/>
        <v>0</v>
      </c>
      <c r="AR90" s="19" t="s">
        <v>118</v>
      </c>
      <c r="AT90" s="19" t="s">
        <v>113</v>
      </c>
      <c r="AU90" s="19" t="s">
        <v>69</v>
      </c>
      <c r="AY90" s="19" t="s">
        <v>119</v>
      </c>
      <c r="BE90" s="168">
        <f t="shared" si="4"/>
        <v>0</v>
      </c>
      <c r="BF90" s="168">
        <f t="shared" si="5"/>
        <v>0</v>
      </c>
      <c r="BG90" s="168">
        <f t="shared" si="6"/>
        <v>0</v>
      </c>
      <c r="BH90" s="168">
        <f t="shared" si="7"/>
        <v>0</v>
      </c>
      <c r="BI90" s="168">
        <f t="shared" si="8"/>
        <v>0</v>
      </c>
      <c r="BJ90" s="19" t="s">
        <v>76</v>
      </c>
      <c r="BK90" s="168">
        <f t="shared" si="9"/>
        <v>0</v>
      </c>
      <c r="BL90" s="19" t="s">
        <v>118</v>
      </c>
      <c r="BM90" s="19" t="s">
        <v>169</v>
      </c>
    </row>
    <row r="91" spans="2:65" s="1" customFormat="1" ht="25.5" customHeight="1">
      <c r="B91" s="36"/>
      <c r="C91" s="157" t="s">
        <v>10</v>
      </c>
      <c r="D91" s="157" t="s">
        <v>113</v>
      </c>
      <c r="E91" s="158" t="s">
        <v>170</v>
      </c>
      <c r="F91" s="159" t="s">
        <v>171</v>
      </c>
      <c r="G91" s="160" t="s">
        <v>168</v>
      </c>
      <c r="H91" s="161">
        <v>4</v>
      </c>
      <c r="I91" s="162"/>
      <c r="J91" s="163">
        <f t="shared" si="0"/>
        <v>0</v>
      </c>
      <c r="K91" s="159" t="s">
        <v>117</v>
      </c>
      <c r="L91" s="56"/>
      <c r="M91" s="164" t="s">
        <v>21</v>
      </c>
      <c r="N91" s="165" t="s">
        <v>40</v>
      </c>
      <c r="O91" s="37"/>
      <c r="P91" s="166">
        <f t="shared" si="1"/>
        <v>0</v>
      </c>
      <c r="Q91" s="166">
        <v>0</v>
      </c>
      <c r="R91" s="166">
        <f t="shared" si="2"/>
        <v>0</v>
      </c>
      <c r="S91" s="166">
        <v>0</v>
      </c>
      <c r="T91" s="167">
        <f t="shared" si="3"/>
        <v>0</v>
      </c>
      <c r="AR91" s="19" t="s">
        <v>118</v>
      </c>
      <c r="AT91" s="19" t="s">
        <v>113</v>
      </c>
      <c r="AU91" s="19" t="s">
        <v>69</v>
      </c>
      <c r="AY91" s="19" t="s">
        <v>119</v>
      </c>
      <c r="BE91" s="168">
        <f t="shared" si="4"/>
        <v>0</v>
      </c>
      <c r="BF91" s="168">
        <f t="shared" si="5"/>
        <v>0</v>
      </c>
      <c r="BG91" s="168">
        <f t="shared" si="6"/>
        <v>0</v>
      </c>
      <c r="BH91" s="168">
        <f t="shared" si="7"/>
        <v>0</v>
      </c>
      <c r="BI91" s="168">
        <f t="shared" si="8"/>
        <v>0</v>
      </c>
      <c r="BJ91" s="19" t="s">
        <v>76</v>
      </c>
      <c r="BK91" s="168">
        <f t="shared" si="9"/>
        <v>0</v>
      </c>
      <c r="BL91" s="19" t="s">
        <v>118</v>
      </c>
      <c r="BM91" s="19" t="s">
        <v>172</v>
      </c>
    </row>
    <row r="92" spans="2:65" s="1" customFormat="1" ht="25.5" customHeight="1">
      <c r="B92" s="36"/>
      <c r="C92" s="157" t="s">
        <v>146</v>
      </c>
      <c r="D92" s="157" t="s">
        <v>113</v>
      </c>
      <c r="E92" s="158" t="s">
        <v>173</v>
      </c>
      <c r="F92" s="159" t="s">
        <v>174</v>
      </c>
      <c r="G92" s="160" t="s">
        <v>125</v>
      </c>
      <c r="H92" s="161">
        <v>854</v>
      </c>
      <c r="I92" s="162"/>
      <c r="J92" s="163">
        <f t="shared" si="0"/>
        <v>0</v>
      </c>
      <c r="K92" s="159" t="s">
        <v>117</v>
      </c>
      <c r="L92" s="56"/>
      <c r="M92" s="164" t="s">
        <v>21</v>
      </c>
      <c r="N92" s="165" t="s">
        <v>40</v>
      </c>
      <c r="O92" s="37"/>
      <c r="P92" s="166">
        <f t="shared" si="1"/>
        <v>0</v>
      </c>
      <c r="Q92" s="166">
        <v>0</v>
      </c>
      <c r="R92" s="166">
        <f t="shared" si="2"/>
        <v>0</v>
      </c>
      <c r="S92" s="166">
        <v>0</v>
      </c>
      <c r="T92" s="167">
        <f t="shared" si="3"/>
        <v>0</v>
      </c>
      <c r="AR92" s="19" t="s">
        <v>118</v>
      </c>
      <c r="AT92" s="19" t="s">
        <v>113</v>
      </c>
      <c r="AU92" s="19" t="s">
        <v>69</v>
      </c>
      <c r="AY92" s="19" t="s">
        <v>119</v>
      </c>
      <c r="BE92" s="168">
        <f t="shared" si="4"/>
        <v>0</v>
      </c>
      <c r="BF92" s="168">
        <f t="shared" si="5"/>
        <v>0</v>
      </c>
      <c r="BG92" s="168">
        <f t="shared" si="6"/>
        <v>0</v>
      </c>
      <c r="BH92" s="168">
        <f t="shared" si="7"/>
        <v>0</v>
      </c>
      <c r="BI92" s="168">
        <f t="shared" si="8"/>
        <v>0</v>
      </c>
      <c r="BJ92" s="19" t="s">
        <v>76</v>
      </c>
      <c r="BK92" s="168">
        <f t="shared" si="9"/>
        <v>0</v>
      </c>
      <c r="BL92" s="19" t="s">
        <v>118</v>
      </c>
      <c r="BM92" s="19" t="s">
        <v>175</v>
      </c>
    </row>
    <row r="93" spans="2:65" s="1" customFormat="1" ht="25.5" customHeight="1">
      <c r="B93" s="36"/>
      <c r="C93" s="157" t="s">
        <v>176</v>
      </c>
      <c r="D93" s="157" t="s">
        <v>113</v>
      </c>
      <c r="E93" s="158" t="s">
        <v>177</v>
      </c>
      <c r="F93" s="159" t="s">
        <v>178</v>
      </c>
      <c r="G93" s="160" t="s">
        <v>125</v>
      </c>
      <c r="H93" s="161">
        <v>854</v>
      </c>
      <c r="I93" s="162"/>
      <c r="J93" s="163">
        <f t="shared" si="0"/>
        <v>0</v>
      </c>
      <c r="K93" s="159" t="s">
        <v>117</v>
      </c>
      <c r="L93" s="56"/>
      <c r="M93" s="164" t="s">
        <v>21</v>
      </c>
      <c r="N93" s="165" t="s">
        <v>40</v>
      </c>
      <c r="O93" s="37"/>
      <c r="P93" s="166">
        <f t="shared" si="1"/>
        <v>0</v>
      </c>
      <c r="Q93" s="166">
        <v>0</v>
      </c>
      <c r="R93" s="166">
        <f t="shared" si="2"/>
        <v>0</v>
      </c>
      <c r="S93" s="166">
        <v>0</v>
      </c>
      <c r="T93" s="167">
        <f t="shared" si="3"/>
        <v>0</v>
      </c>
      <c r="AR93" s="19" t="s">
        <v>118</v>
      </c>
      <c r="AT93" s="19" t="s">
        <v>113</v>
      </c>
      <c r="AU93" s="19" t="s">
        <v>69</v>
      </c>
      <c r="AY93" s="19" t="s">
        <v>119</v>
      </c>
      <c r="BE93" s="168">
        <f t="shared" si="4"/>
        <v>0</v>
      </c>
      <c r="BF93" s="168">
        <f t="shared" si="5"/>
        <v>0</v>
      </c>
      <c r="BG93" s="168">
        <f t="shared" si="6"/>
        <v>0</v>
      </c>
      <c r="BH93" s="168">
        <f t="shared" si="7"/>
        <v>0</v>
      </c>
      <c r="BI93" s="168">
        <f t="shared" si="8"/>
        <v>0</v>
      </c>
      <c r="BJ93" s="19" t="s">
        <v>76</v>
      </c>
      <c r="BK93" s="168">
        <f t="shared" si="9"/>
        <v>0</v>
      </c>
      <c r="BL93" s="19" t="s">
        <v>118</v>
      </c>
      <c r="BM93" s="19" t="s">
        <v>179</v>
      </c>
    </row>
    <row r="94" spans="2:65" s="1" customFormat="1" ht="16.5" customHeight="1">
      <c r="B94" s="36"/>
      <c r="C94" s="157" t="s">
        <v>150</v>
      </c>
      <c r="D94" s="157" t="s">
        <v>113</v>
      </c>
      <c r="E94" s="158" t="s">
        <v>180</v>
      </c>
      <c r="F94" s="159" t="s">
        <v>181</v>
      </c>
      <c r="G94" s="160" t="s">
        <v>137</v>
      </c>
      <c r="H94" s="161">
        <v>0.317</v>
      </c>
      <c r="I94" s="162"/>
      <c r="J94" s="163">
        <f t="shared" si="0"/>
        <v>0</v>
      </c>
      <c r="K94" s="159" t="s">
        <v>117</v>
      </c>
      <c r="L94" s="56"/>
      <c r="M94" s="164" t="s">
        <v>21</v>
      </c>
      <c r="N94" s="165" t="s">
        <v>40</v>
      </c>
      <c r="O94" s="37"/>
      <c r="P94" s="166">
        <f t="shared" si="1"/>
        <v>0</v>
      </c>
      <c r="Q94" s="166">
        <v>0</v>
      </c>
      <c r="R94" s="166">
        <f t="shared" si="2"/>
        <v>0</v>
      </c>
      <c r="S94" s="166">
        <v>0</v>
      </c>
      <c r="T94" s="167">
        <f t="shared" si="3"/>
        <v>0</v>
      </c>
      <c r="AR94" s="19" t="s">
        <v>118</v>
      </c>
      <c r="AT94" s="19" t="s">
        <v>113</v>
      </c>
      <c r="AU94" s="19" t="s">
        <v>69</v>
      </c>
      <c r="AY94" s="19" t="s">
        <v>119</v>
      </c>
      <c r="BE94" s="168">
        <f t="shared" si="4"/>
        <v>0</v>
      </c>
      <c r="BF94" s="168">
        <f t="shared" si="5"/>
        <v>0</v>
      </c>
      <c r="BG94" s="168">
        <f t="shared" si="6"/>
        <v>0</v>
      </c>
      <c r="BH94" s="168">
        <f t="shared" si="7"/>
        <v>0</v>
      </c>
      <c r="BI94" s="168">
        <f t="shared" si="8"/>
        <v>0</v>
      </c>
      <c r="BJ94" s="19" t="s">
        <v>76</v>
      </c>
      <c r="BK94" s="168">
        <f t="shared" si="9"/>
        <v>0</v>
      </c>
      <c r="BL94" s="19" t="s">
        <v>118</v>
      </c>
      <c r="BM94" s="19" t="s">
        <v>182</v>
      </c>
    </row>
    <row r="95" spans="2:65" s="1" customFormat="1" ht="16.5" customHeight="1">
      <c r="B95" s="36"/>
      <c r="C95" s="157" t="s">
        <v>183</v>
      </c>
      <c r="D95" s="157" t="s">
        <v>113</v>
      </c>
      <c r="E95" s="158" t="s">
        <v>184</v>
      </c>
      <c r="F95" s="159" t="s">
        <v>185</v>
      </c>
      <c r="G95" s="160" t="s">
        <v>137</v>
      </c>
      <c r="H95" s="161">
        <v>0.317</v>
      </c>
      <c r="I95" s="162"/>
      <c r="J95" s="163">
        <f t="shared" si="0"/>
        <v>0</v>
      </c>
      <c r="K95" s="159" t="s">
        <v>117</v>
      </c>
      <c r="L95" s="56"/>
      <c r="M95" s="164" t="s">
        <v>21</v>
      </c>
      <c r="N95" s="165" t="s">
        <v>40</v>
      </c>
      <c r="O95" s="37"/>
      <c r="P95" s="166">
        <f t="shared" si="1"/>
        <v>0</v>
      </c>
      <c r="Q95" s="166">
        <v>0</v>
      </c>
      <c r="R95" s="166">
        <f t="shared" si="2"/>
        <v>0</v>
      </c>
      <c r="S95" s="166">
        <v>0</v>
      </c>
      <c r="T95" s="167">
        <f t="shared" si="3"/>
        <v>0</v>
      </c>
      <c r="AR95" s="19" t="s">
        <v>118</v>
      </c>
      <c r="AT95" s="19" t="s">
        <v>113</v>
      </c>
      <c r="AU95" s="19" t="s">
        <v>69</v>
      </c>
      <c r="AY95" s="19" t="s">
        <v>119</v>
      </c>
      <c r="BE95" s="168">
        <f t="shared" si="4"/>
        <v>0</v>
      </c>
      <c r="BF95" s="168">
        <f t="shared" si="5"/>
        <v>0</v>
      </c>
      <c r="BG95" s="168">
        <f t="shared" si="6"/>
        <v>0</v>
      </c>
      <c r="BH95" s="168">
        <f t="shared" si="7"/>
        <v>0</v>
      </c>
      <c r="BI95" s="168">
        <f t="shared" si="8"/>
        <v>0</v>
      </c>
      <c r="BJ95" s="19" t="s">
        <v>76</v>
      </c>
      <c r="BK95" s="168">
        <f t="shared" si="9"/>
        <v>0</v>
      </c>
      <c r="BL95" s="19" t="s">
        <v>118</v>
      </c>
      <c r="BM95" s="19" t="s">
        <v>186</v>
      </c>
    </row>
    <row r="96" spans="2:65" s="1" customFormat="1" ht="16.5" customHeight="1">
      <c r="B96" s="36"/>
      <c r="C96" s="157" t="s">
        <v>153</v>
      </c>
      <c r="D96" s="157" t="s">
        <v>113</v>
      </c>
      <c r="E96" s="158" t="s">
        <v>187</v>
      </c>
      <c r="F96" s="159" t="s">
        <v>188</v>
      </c>
      <c r="G96" s="160" t="s">
        <v>189</v>
      </c>
      <c r="H96" s="161">
        <v>146.63399999999999</v>
      </c>
      <c r="I96" s="162"/>
      <c r="J96" s="163">
        <f t="shared" si="0"/>
        <v>0</v>
      </c>
      <c r="K96" s="159" t="s">
        <v>117</v>
      </c>
      <c r="L96" s="56"/>
      <c r="M96" s="164" t="s">
        <v>21</v>
      </c>
      <c r="N96" s="165" t="s">
        <v>40</v>
      </c>
      <c r="O96" s="37"/>
      <c r="P96" s="166">
        <f t="shared" si="1"/>
        <v>0</v>
      </c>
      <c r="Q96" s="166">
        <v>0</v>
      </c>
      <c r="R96" s="166">
        <f t="shared" si="2"/>
        <v>0</v>
      </c>
      <c r="S96" s="166">
        <v>0</v>
      </c>
      <c r="T96" s="167">
        <f t="shared" si="3"/>
        <v>0</v>
      </c>
      <c r="AR96" s="19" t="s">
        <v>118</v>
      </c>
      <c r="AT96" s="19" t="s">
        <v>113</v>
      </c>
      <c r="AU96" s="19" t="s">
        <v>69</v>
      </c>
      <c r="AY96" s="19" t="s">
        <v>119</v>
      </c>
      <c r="BE96" s="168">
        <f t="shared" si="4"/>
        <v>0</v>
      </c>
      <c r="BF96" s="168">
        <f t="shared" si="5"/>
        <v>0</v>
      </c>
      <c r="BG96" s="168">
        <f t="shared" si="6"/>
        <v>0</v>
      </c>
      <c r="BH96" s="168">
        <f t="shared" si="7"/>
        <v>0</v>
      </c>
      <c r="BI96" s="168">
        <f t="shared" si="8"/>
        <v>0</v>
      </c>
      <c r="BJ96" s="19" t="s">
        <v>76</v>
      </c>
      <c r="BK96" s="168">
        <f t="shared" si="9"/>
        <v>0</v>
      </c>
      <c r="BL96" s="19" t="s">
        <v>118</v>
      </c>
      <c r="BM96" s="19" t="s">
        <v>190</v>
      </c>
    </row>
    <row r="97" spans="2:65" s="1" customFormat="1" ht="16.5" customHeight="1">
      <c r="B97" s="36"/>
      <c r="C97" s="157" t="s">
        <v>9</v>
      </c>
      <c r="D97" s="157" t="s">
        <v>113</v>
      </c>
      <c r="E97" s="158" t="s">
        <v>191</v>
      </c>
      <c r="F97" s="159" t="s">
        <v>192</v>
      </c>
      <c r="G97" s="160" t="s">
        <v>137</v>
      </c>
      <c r="H97" s="161">
        <v>0.44700000000000001</v>
      </c>
      <c r="I97" s="162"/>
      <c r="J97" s="163">
        <f t="shared" si="0"/>
        <v>0</v>
      </c>
      <c r="K97" s="159" t="s">
        <v>117</v>
      </c>
      <c r="L97" s="56"/>
      <c r="M97" s="164" t="s">
        <v>21</v>
      </c>
      <c r="N97" s="165" t="s">
        <v>40</v>
      </c>
      <c r="O97" s="37"/>
      <c r="P97" s="166">
        <f t="shared" si="1"/>
        <v>0</v>
      </c>
      <c r="Q97" s="166">
        <v>0</v>
      </c>
      <c r="R97" s="166">
        <f t="shared" si="2"/>
        <v>0</v>
      </c>
      <c r="S97" s="166">
        <v>0</v>
      </c>
      <c r="T97" s="167">
        <f t="shared" si="3"/>
        <v>0</v>
      </c>
      <c r="AR97" s="19" t="s">
        <v>118</v>
      </c>
      <c r="AT97" s="19" t="s">
        <v>113</v>
      </c>
      <c r="AU97" s="19" t="s">
        <v>69</v>
      </c>
      <c r="AY97" s="19" t="s">
        <v>119</v>
      </c>
      <c r="BE97" s="168">
        <f t="shared" si="4"/>
        <v>0</v>
      </c>
      <c r="BF97" s="168">
        <f t="shared" si="5"/>
        <v>0</v>
      </c>
      <c r="BG97" s="168">
        <f t="shared" si="6"/>
        <v>0</v>
      </c>
      <c r="BH97" s="168">
        <f t="shared" si="7"/>
        <v>0</v>
      </c>
      <c r="BI97" s="168">
        <f t="shared" si="8"/>
        <v>0</v>
      </c>
      <c r="BJ97" s="19" t="s">
        <v>76</v>
      </c>
      <c r="BK97" s="168">
        <f t="shared" si="9"/>
        <v>0</v>
      </c>
      <c r="BL97" s="19" t="s">
        <v>118</v>
      </c>
      <c r="BM97" s="19" t="s">
        <v>193</v>
      </c>
    </row>
    <row r="98" spans="2:65" s="1" customFormat="1" ht="16.5" customHeight="1">
      <c r="B98" s="36"/>
      <c r="C98" s="157" t="s">
        <v>158</v>
      </c>
      <c r="D98" s="157" t="s">
        <v>113</v>
      </c>
      <c r="E98" s="158" t="s">
        <v>194</v>
      </c>
      <c r="F98" s="159" t="s">
        <v>195</v>
      </c>
      <c r="G98" s="160" t="s">
        <v>137</v>
      </c>
      <c r="H98" s="161">
        <v>0.44700000000000001</v>
      </c>
      <c r="I98" s="162"/>
      <c r="J98" s="163">
        <f t="shared" si="0"/>
        <v>0</v>
      </c>
      <c r="K98" s="159" t="s">
        <v>117</v>
      </c>
      <c r="L98" s="56"/>
      <c r="M98" s="164" t="s">
        <v>21</v>
      </c>
      <c r="N98" s="165" t="s">
        <v>40</v>
      </c>
      <c r="O98" s="37"/>
      <c r="P98" s="166">
        <f t="shared" si="1"/>
        <v>0</v>
      </c>
      <c r="Q98" s="166">
        <v>0</v>
      </c>
      <c r="R98" s="166">
        <f t="shared" si="2"/>
        <v>0</v>
      </c>
      <c r="S98" s="166">
        <v>0</v>
      </c>
      <c r="T98" s="167">
        <f t="shared" si="3"/>
        <v>0</v>
      </c>
      <c r="AR98" s="19" t="s">
        <v>118</v>
      </c>
      <c r="AT98" s="19" t="s">
        <v>113</v>
      </c>
      <c r="AU98" s="19" t="s">
        <v>69</v>
      </c>
      <c r="AY98" s="19" t="s">
        <v>119</v>
      </c>
      <c r="BE98" s="168">
        <f t="shared" si="4"/>
        <v>0</v>
      </c>
      <c r="BF98" s="168">
        <f t="shared" si="5"/>
        <v>0</v>
      </c>
      <c r="BG98" s="168">
        <f t="shared" si="6"/>
        <v>0</v>
      </c>
      <c r="BH98" s="168">
        <f t="shared" si="7"/>
        <v>0</v>
      </c>
      <c r="BI98" s="168">
        <f t="shared" si="8"/>
        <v>0</v>
      </c>
      <c r="BJ98" s="19" t="s">
        <v>76</v>
      </c>
      <c r="BK98" s="168">
        <f t="shared" si="9"/>
        <v>0</v>
      </c>
      <c r="BL98" s="19" t="s">
        <v>118</v>
      </c>
      <c r="BM98" s="19" t="s">
        <v>196</v>
      </c>
    </row>
    <row r="99" spans="2:65" s="1" customFormat="1" ht="16.5" customHeight="1">
      <c r="B99" s="36"/>
      <c r="C99" s="157" t="s">
        <v>197</v>
      </c>
      <c r="D99" s="157" t="s">
        <v>113</v>
      </c>
      <c r="E99" s="158" t="s">
        <v>198</v>
      </c>
      <c r="F99" s="159" t="s">
        <v>199</v>
      </c>
      <c r="G99" s="160" t="s">
        <v>116</v>
      </c>
      <c r="H99" s="161">
        <v>331</v>
      </c>
      <c r="I99" s="162"/>
      <c r="J99" s="163">
        <f t="shared" si="0"/>
        <v>0</v>
      </c>
      <c r="K99" s="159" t="s">
        <v>117</v>
      </c>
      <c r="L99" s="56"/>
      <c r="M99" s="164" t="s">
        <v>21</v>
      </c>
      <c r="N99" s="165" t="s">
        <v>40</v>
      </c>
      <c r="O99" s="37"/>
      <c r="P99" s="166">
        <f t="shared" si="1"/>
        <v>0</v>
      </c>
      <c r="Q99" s="166">
        <v>0</v>
      </c>
      <c r="R99" s="166">
        <f t="shared" si="2"/>
        <v>0</v>
      </c>
      <c r="S99" s="166">
        <v>0</v>
      </c>
      <c r="T99" s="167">
        <f t="shared" si="3"/>
        <v>0</v>
      </c>
      <c r="AR99" s="19" t="s">
        <v>118</v>
      </c>
      <c r="AT99" s="19" t="s">
        <v>113</v>
      </c>
      <c r="AU99" s="19" t="s">
        <v>69</v>
      </c>
      <c r="AY99" s="19" t="s">
        <v>119</v>
      </c>
      <c r="BE99" s="168">
        <f t="shared" si="4"/>
        <v>0</v>
      </c>
      <c r="BF99" s="168">
        <f t="shared" si="5"/>
        <v>0</v>
      </c>
      <c r="BG99" s="168">
        <f t="shared" si="6"/>
        <v>0</v>
      </c>
      <c r="BH99" s="168">
        <f t="shared" si="7"/>
        <v>0</v>
      </c>
      <c r="BI99" s="168">
        <f t="shared" si="8"/>
        <v>0</v>
      </c>
      <c r="BJ99" s="19" t="s">
        <v>76</v>
      </c>
      <c r="BK99" s="168">
        <f t="shared" si="9"/>
        <v>0</v>
      </c>
      <c r="BL99" s="19" t="s">
        <v>118</v>
      </c>
      <c r="BM99" s="19" t="s">
        <v>200</v>
      </c>
    </row>
    <row r="100" spans="2:65" s="1" customFormat="1" ht="16.5" customHeight="1">
      <c r="B100" s="36"/>
      <c r="C100" s="157" t="s">
        <v>161</v>
      </c>
      <c r="D100" s="157" t="s">
        <v>113</v>
      </c>
      <c r="E100" s="158" t="s">
        <v>201</v>
      </c>
      <c r="F100" s="159" t="s">
        <v>202</v>
      </c>
      <c r="G100" s="160" t="s">
        <v>116</v>
      </c>
      <c r="H100" s="161">
        <v>49</v>
      </c>
      <c r="I100" s="162"/>
      <c r="J100" s="163">
        <f t="shared" si="0"/>
        <v>0</v>
      </c>
      <c r="K100" s="159" t="s">
        <v>117</v>
      </c>
      <c r="L100" s="56"/>
      <c r="M100" s="164" t="s">
        <v>21</v>
      </c>
      <c r="N100" s="165" t="s">
        <v>40</v>
      </c>
      <c r="O100" s="37"/>
      <c r="P100" s="166">
        <f t="shared" si="1"/>
        <v>0</v>
      </c>
      <c r="Q100" s="166">
        <v>0</v>
      </c>
      <c r="R100" s="166">
        <f t="shared" si="2"/>
        <v>0</v>
      </c>
      <c r="S100" s="166">
        <v>0</v>
      </c>
      <c r="T100" s="167">
        <f t="shared" si="3"/>
        <v>0</v>
      </c>
      <c r="AR100" s="19" t="s">
        <v>118</v>
      </c>
      <c r="AT100" s="19" t="s">
        <v>113</v>
      </c>
      <c r="AU100" s="19" t="s">
        <v>69</v>
      </c>
      <c r="AY100" s="19" t="s">
        <v>119</v>
      </c>
      <c r="BE100" s="168">
        <f t="shared" si="4"/>
        <v>0</v>
      </c>
      <c r="BF100" s="168">
        <f t="shared" si="5"/>
        <v>0</v>
      </c>
      <c r="BG100" s="168">
        <f t="shared" si="6"/>
        <v>0</v>
      </c>
      <c r="BH100" s="168">
        <f t="shared" si="7"/>
        <v>0</v>
      </c>
      <c r="BI100" s="168">
        <f t="shared" si="8"/>
        <v>0</v>
      </c>
      <c r="BJ100" s="19" t="s">
        <v>76</v>
      </c>
      <c r="BK100" s="168">
        <f t="shared" si="9"/>
        <v>0</v>
      </c>
      <c r="BL100" s="19" t="s">
        <v>118</v>
      </c>
      <c r="BM100" s="19" t="s">
        <v>203</v>
      </c>
    </row>
    <row r="101" spans="2:65" s="1" customFormat="1" ht="16.5" customHeight="1">
      <c r="B101" s="36"/>
      <c r="C101" s="157" t="s">
        <v>204</v>
      </c>
      <c r="D101" s="157" t="s">
        <v>113</v>
      </c>
      <c r="E101" s="158" t="s">
        <v>205</v>
      </c>
      <c r="F101" s="159" t="s">
        <v>206</v>
      </c>
      <c r="G101" s="160" t="s">
        <v>133</v>
      </c>
      <c r="H101" s="161">
        <v>36.497999999999998</v>
      </c>
      <c r="I101" s="162"/>
      <c r="J101" s="163">
        <f t="shared" si="0"/>
        <v>0</v>
      </c>
      <c r="K101" s="159" t="s">
        <v>117</v>
      </c>
      <c r="L101" s="56"/>
      <c r="M101" s="164" t="s">
        <v>21</v>
      </c>
      <c r="N101" s="165" t="s">
        <v>40</v>
      </c>
      <c r="O101" s="37"/>
      <c r="P101" s="166">
        <f t="shared" si="1"/>
        <v>0</v>
      </c>
      <c r="Q101" s="166">
        <v>0</v>
      </c>
      <c r="R101" s="166">
        <f t="shared" si="2"/>
        <v>0</v>
      </c>
      <c r="S101" s="166">
        <v>0</v>
      </c>
      <c r="T101" s="167">
        <f t="shared" si="3"/>
        <v>0</v>
      </c>
      <c r="AR101" s="19" t="s">
        <v>118</v>
      </c>
      <c r="AT101" s="19" t="s">
        <v>113</v>
      </c>
      <c r="AU101" s="19" t="s">
        <v>69</v>
      </c>
      <c r="AY101" s="19" t="s">
        <v>119</v>
      </c>
      <c r="BE101" s="168">
        <f t="shared" si="4"/>
        <v>0</v>
      </c>
      <c r="BF101" s="168">
        <f t="shared" si="5"/>
        <v>0</v>
      </c>
      <c r="BG101" s="168">
        <f t="shared" si="6"/>
        <v>0</v>
      </c>
      <c r="BH101" s="168">
        <f t="shared" si="7"/>
        <v>0</v>
      </c>
      <c r="BI101" s="168">
        <f t="shared" si="8"/>
        <v>0</v>
      </c>
      <c r="BJ101" s="19" t="s">
        <v>76</v>
      </c>
      <c r="BK101" s="168">
        <f t="shared" si="9"/>
        <v>0</v>
      </c>
      <c r="BL101" s="19" t="s">
        <v>118</v>
      </c>
      <c r="BM101" s="19" t="s">
        <v>207</v>
      </c>
    </row>
    <row r="102" spans="2:65" s="1" customFormat="1" ht="16.5" customHeight="1">
      <c r="B102" s="36"/>
      <c r="C102" s="157" t="s">
        <v>165</v>
      </c>
      <c r="D102" s="157" t="s">
        <v>113</v>
      </c>
      <c r="E102" s="158" t="s">
        <v>208</v>
      </c>
      <c r="F102" s="159" t="s">
        <v>209</v>
      </c>
      <c r="G102" s="160" t="s">
        <v>116</v>
      </c>
      <c r="H102" s="161">
        <v>12</v>
      </c>
      <c r="I102" s="162"/>
      <c r="J102" s="163">
        <f t="shared" si="0"/>
        <v>0</v>
      </c>
      <c r="K102" s="159" t="s">
        <v>117</v>
      </c>
      <c r="L102" s="56"/>
      <c r="M102" s="164" t="s">
        <v>21</v>
      </c>
      <c r="N102" s="165" t="s">
        <v>40</v>
      </c>
      <c r="O102" s="37"/>
      <c r="P102" s="166">
        <f t="shared" si="1"/>
        <v>0</v>
      </c>
      <c r="Q102" s="166">
        <v>0</v>
      </c>
      <c r="R102" s="166">
        <f t="shared" si="2"/>
        <v>0</v>
      </c>
      <c r="S102" s="166">
        <v>0</v>
      </c>
      <c r="T102" s="167">
        <f t="shared" si="3"/>
        <v>0</v>
      </c>
      <c r="AR102" s="19" t="s">
        <v>118</v>
      </c>
      <c r="AT102" s="19" t="s">
        <v>113</v>
      </c>
      <c r="AU102" s="19" t="s">
        <v>69</v>
      </c>
      <c r="AY102" s="19" t="s">
        <v>119</v>
      </c>
      <c r="BE102" s="168">
        <f t="shared" si="4"/>
        <v>0</v>
      </c>
      <c r="BF102" s="168">
        <f t="shared" si="5"/>
        <v>0</v>
      </c>
      <c r="BG102" s="168">
        <f t="shared" si="6"/>
        <v>0</v>
      </c>
      <c r="BH102" s="168">
        <f t="shared" si="7"/>
        <v>0</v>
      </c>
      <c r="BI102" s="168">
        <f t="shared" si="8"/>
        <v>0</v>
      </c>
      <c r="BJ102" s="19" t="s">
        <v>76</v>
      </c>
      <c r="BK102" s="168">
        <f t="shared" si="9"/>
        <v>0</v>
      </c>
      <c r="BL102" s="19" t="s">
        <v>118</v>
      </c>
      <c r="BM102" s="19" t="s">
        <v>210</v>
      </c>
    </row>
    <row r="103" spans="2:65" s="1" customFormat="1" ht="16.5" customHeight="1">
      <c r="B103" s="36"/>
      <c r="C103" s="157" t="s">
        <v>211</v>
      </c>
      <c r="D103" s="157" t="s">
        <v>113</v>
      </c>
      <c r="E103" s="158" t="s">
        <v>212</v>
      </c>
      <c r="F103" s="159" t="s">
        <v>213</v>
      </c>
      <c r="G103" s="160" t="s">
        <v>116</v>
      </c>
      <c r="H103" s="161">
        <v>16</v>
      </c>
      <c r="I103" s="162"/>
      <c r="J103" s="163">
        <f t="shared" si="0"/>
        <v>0</v>
      </c>
      <c r="K103" s="159" t="s">
        <v>117</v>
      </c>
      <c r="L103" s="56"/>
      <c r="M103" s="164" t="s">
        <v>21</v>
      </c>
      <c r="N103" s="165" t="s">
        <v>40</v>
      </c>
      <c r="O103" s="37"/>
      <c r="P103" s="166">
        <f t="shared" si="1"/>
        <v>0</v>
      </c>
      <c r="Q103" s="166">
        <v>0</v>
      </c>
      <c r="R103" s="166">
        <f t="shared" si="2"/>
        <v>0</v>
      </c>
      <c r="S103" s="166">
        <v>0</v>
      </c>
      <c r="T103" s="167">
        <f t="shared" si="3"/>
        <v>0</v>
      </c>
      <c r="AR103" s="19" t="s">
        <v>118</v>
      </c>
      <c r="AT103" s="19" t="s">
        <v>113</v>
      </c>
      <c r="AU103" s="19" t="s">
        <v>69</v>
      </c>
      <c r="AY103" s="19" t="s">
        <v>119</v>
      </c>
      <c r="BE103" s="168">
        <f t="shared" si="4"/>
        <v>0</v>
      </c>
      <c r="BF103" s="168">
        <f t="shared" si="5"/>
        <v>0</v>
      </c>
      <c r="BG103" s="168">
        <f t="shared" si="6"/>
        <v>0</v>
      </c>
      <c r="BH103" s="168">
        <f t="shared" si="7"/>
        <v>0</v>
      </c>
      <c r="BI103" s="168">
        <f t="shared" si="8"/>
        <v>0</v>
      </c>
      <c r="BJ103" s="19" t="s">
        <v>76</v>
      </c>
      <c r="BK103" s="168">
        <f t="shared" si="9"/>
        <v>0</v>
      </c>
      <c r="BL103" s="19" t="s">
        <v>118</v>
      </c>
      <c r="BM103" s="19" t="s">
        <v>214</v>
      </c>
    </row>
    <row r="104" spans="2:65" s="1" customFormat="1" ht="16.5" customHeight="1">
      <c r="B104" s="36"/>
      <c r="C104" s="157" t="s">
        <v>169</v>
      </c>
      <c r="D104" s="157" t="s">
        <v>113</v>
      </c>
      <c r="E104" s="158" t="s">
        <v>215</v>
      </c>
      <c r="F104" s="159" t="s">
        <v>216</v>
      </c>
      <c r="G104" s="160" t="s">
        <v>116</v>
      </c>
      <c r="H104" s="161">
        <v>1</v>
      </c>
      <c r="I104" s="162"/>
      <c r="J104" s="163">
        <f t="shared" si="0"/>
        <v>0</v>
      </c>
      <c r="K104" s="159" t="s">
        <v>117</v>
      </c>
      <c r="L104" s="56"/>
      <c r="M104" s="164" t="s">
        <v>21</v>
      </c>
      <c r="N104" s="165" t="s">
        <v>40</v>
      </c>
      <c r="O104" s="37"/>
      <c r="P104" s="166">
        <f t="shared" si="1"/>
        <v>0</v>
      </c>
      <c r="Q104" s="166">
        <v>0</v>
      </c>
      <c r="R104" s="166">
        <f t="shared" si="2"/>
        <v>0</v>
      </c>
      <c r="S104" s="166">
        <v>0</v>
      </c>
      <c r="T104" s="167">
        <f t="shared" si="3"/>
        <v>0</v>
      </c>
      <c r="AR104" s="19" t="s">
        <v>118</v>
      </c>
      <c r="AT104" s="19" t="s">
        <v>113</v>
      </c>
      <c r="AU104" s="19" t="s">
        <v>69</v>
      </c>
      <c r="AY104" s="19" t="s">
        <v>119</v>
      </c>
      <c r="BE104" s="168">
        <f t="shared" si="4"/>
        <v>0</v>
      </c>
      <c r="BF104" s="168">
        <f t="shared" si="5"/>
        <v>0</v>
      </c>
      <c r="BG104" s="168">
        <f t="shared" si="6"/>
        <v>0</v>
      </c>
      <c r="BH104" s="168">
        <f t="shared" si="7"/>
        <v>0</v>
      </c>
      <c r="BI104" s="168">
        <f t="shared" si="8"/>
        <v>0</v>
      </c>
      <c r="BJ104" s="19" t="s">
        <v>76</v>
      </c>
      <c r="BK104" s="168">
        <f t="shared" si="9"/>
        <v>0</v>
      </c>
      <c r="BL104" s="19" t="s">
        <v>118</v>
      </c>
      <c r="BM104" s="19" t="s">
        <v>217</v>
      </c>
    </row>
    <row r="105" spans="2:65" s="1" customFormat="1" ht="16.5" customHeight="1">
      <c r="B105" s="36"/>
      <c r="C105" s="157" t="s">
        <v>218</v>
      </c>
      <c r="D105" s="157" t="s">
        <v>113</v>
      </c>
      <c r="E105" s="158" t="s">
        <v>219</v>
      </c>
      <c r="F105" s="159" t="s">
        <v>220</v>
      </c>
      <c r="G105" s="160" t="s">
        <v>116</v>
      </c>
      <c r="H105" s="161">
        <v>3</v>
      </c>
      <c r="I105" s="162"/>
      <c r="J105" s="163">
        <f t="shared" si="0"/>
        <v>0</v>
      </c>
      <c r="K105" s="159" t="s">
        <v>117</v>
      </c>
      <c r="L105" s="56"/>
      <c r="M105" s="164" t="s">
        <v>21</v>
      </c>
      <c r="N105" s="165" t="s">
        <v>40</v>
      </c>
      <c r="O105" s="37"/>
      <c r="P105" s="166">
        <f t="shared" si="1"/>
        <v>0</v>
      </c>
      <c r="Q105" s="166">
        <v>0</v>
      </c>
      <c r="R105" s="166">
        <f t="shared" si="2"/>
        <v>0</v>
      </c>
      <c r="S105" s="166">
        <v>0</v>
      </c>
      <c r="T105" s="167">
        <f t="shared" si="3"/>
        <v>0</v>
      </c>
      <c r="AR105" s="19" t="s">
        <v>118</v>
      </c>
      <c r="AT105" s="19" t="s">
        <v>113</v>
      </c>
      <c r="AU105" s="19" t="s">
        <v>69</v>
      </c>
      <c r="AY105" s="19" t="s">
        <v>119</v>
      </c>
      <c r="BE105" s="168">
        <f t="shared" si="4"/>
        <v>0</v>
      </c>
      <c r="BF105" s="168">
        <f t="shared" si="5"/>
        <v>0</v>
      </c>
      <c r="BG105" s="168">
        <f t="shared" si="6"/>
        <v>0</v>
      </c>
      <c r="BH105" s="168">
        <f t="shared" si="7"/>
        <v>0</v>
      </c>
      <c r="BI105" s="168">
        <f t="shared" si="8"/>
        <v>0</v>
      </c>
      <c r="BJ105" s="19" t="s">
        <v>76</v>
      </c>
      <c r="BK105" s="168">
        <f t="shared" si="9"/>
        <v>0</v>
      </c>
      <c r="BL105" s="19" t="s">
        <v>118</v>
      </c>
      <c r="BM105" s="19" t="s">
        <v>221</v>
      </c>
    </row>
    <row r="106" spans="2:65" s="1" customFormat="1" ht="16.5" customHeight="1">
      <c r="B106" s="36"/>
      <c r="C106" s="157" t="s">
        <v>172</v>
      </c>
      <c r="D106" s="157" t="s">
        <v>113</v>
      </c>
      <c r="E106" s="158" t="s">
        <v>222</v>
      </c>
      <c r="F106" s="159" t="s">
        <v>223</v>
      </c>
      <c r="G106" s="160" t="s">
        <v>116</v>
      </c>
      <c r="H106" s="161">
        <v>4</v>
      </c>
      <c r="I106" s="162"/>
      <c r="J106" s="163">
        <f t="shared" si="0"/>
        <v>0</v>
      </c>
      <c r="K106" s="159" t="s">
        <v>117</v>
      </c>
      <c r="L106" s="56"/>
      <c r="M106" s="164" t="s">
        <v>21</v>
      </c>
      <c r="N106" s="165" t="s">
        <v>40</v>
      </c>
      <c r="O106" s="37"/>
      <c r="P106" s="166">
        <f t="shared" si="1"/>
        <v>0</v>
      </c>
      <c r="Q106" s="166">
        <v>0</v>
      </c>
      <c r="R106" s="166">
        <f t="shared" si="2"/>
        <v>0</v>
      </c>
      <c r="S106" s="166">
        <v>0</v>
      </c>
      <c r="T106" s="167">
        <f t="shared" si="3"/>
        <v>0</v>
      </c>
      <c r="AR106" s="19" t="s">
        <v>118</v>
      </c>
      <c r="AT106" s="19" t="s">
        <v>113</v>
      </c>
      <c r="AU106" s="19" t="s">
        <v>69</v>
      </c>
      <c r="AY106" s="19" t="s">
        <v>119</v>
      </c>
      <c r="BE106" s="168">
        <f t="shared" si="4"/>
        <v>0</v>
      </c>
      <c r="BF106" s="168">
        <f t="shared" si="5"/>
        <v>0</v>
      </c>
      <c r="BG106" s="168">
        <f t="shared" si="6"/>
        <v>0</v>
      </c>
      <c r="BH106" s="168">
        <f t="shared" si="7"/>
        <v>0</v>
      </c>
      <c r="BI106" s="168">
        <f t="shared" si="8"/>
        <v>0</v>
      </c>
      <c r="BJ106" s="19" t="s">
        <v>76</v>
      </c>
      <c r="BK106" s="168">
        <f t="shared" si="9"/>
        <v>0</v>
      </c>
      <c r="BL106" s="19" t="s">
        <v>118</v>
      </c>
      <c r="BM106" s="19" t="s">
        <v>224</v>
      </c>
    </row>
    <row r="107" spans="2:65" s="1" customFormat="1" ht="16.5" customHeight="1">
      <c r="B107" s="36"/>
      <c r="C107" s="157" t="s">
        <v>225</v>
      </c>
      <c r="D107" s="157" t="s">
        <v>113</v>
      </c>
      <c r="E107" s="158" t="s">
        <v>226</v>
      </c>
      <c r="F107" s="159" t="s">
        <v>227</v>
      </c>
      <c r="G107" s="160" t="s">
        <v>116</v>
      </c>
      <c r="H107" s="161">
        <v>72</v>
      </c>
      <c r="I107" s="162"/>
      <c r="J107" s="163">
        <f t="shared" si="0"/>
        <v>0</v>
      </c>
      <c r="K107" s="159" t="s">
        <v>117</v>
      </c>
      <c r="L107" s="56"/>
      <c r="M107" s="164" t="s">
        <v>21</v>
      </c>
      <c r="N107" s="165" t="s">
        <v>40</v>
      </c>
      <c r="O107" s="37"/>
      <c r="P107" s="166">
        <f t="shared" si="1"/>
        <v>0</v>
      </c>
      <c r="Q107" s="166">
        <v>0</v>
      </c>
      <c r="R107" s="166">
        <f t="shared" si="2"/>
        <v>0</v>
      </c>
      <c r="S107" s="166">
        <v>0</v>
      </c>
      <c r="T107" s="167">
        <f t="shared" si="3"/>
        <v>0</v>
      </c>
      <c r="AR107" s="19" t="s">
        <v>118</v>
      </c>
      <c r="AT107" s="19" t="s">
        <v>113</v>
      </c>
      <c r="AU107" s="19" t="s">
        <v>69</v>
      </c>
      <c r="AY107" s="19" t="s">
        <v>119</v>
      </c>
      <c r="BE107" s="168">
        <f t="shared" si="4"/>
        <v>0</v>
      </c>
      <c r="BF107" s="168">
        <f t="shared" si="5"/>
        <v>0</v>
      </c>
      <c r="BG107" s="168">
        <f t="shared" si="6"/>
        <v>0</v>
      </c>
      <c r="BH107" s="168">
        <f t="shared" si="7"/>
        <v>0</v>
      </c>
      <c r="BI107" s="168">
        <f t="shared" si="8"/>
        <v>0</v>
      </c>
      <c r="BJ107" s="19" t="s">
        <v>76</v>
      </c>
      <c r="BK107" s="168">
        <f t="shared" si="9"/>
        <v>0</v>
      </c>
      <c r="BL107" s="19" t="s">
        <v>118</v>
      </c>
      <c r="BM107" s="19" t="s">
        <v>228</v>
      </c>
    </row>
    <row r="108" spans="2:65" s="1" customFormat="1" ht="16.5" customHeight="1">
      <c r="B108" s="36"/>
      <c r="C108" s="157" t="s">
        <v>175</v>
      </c>
      <c r="D108" s="157" t="s">
        <v>113</v>
      </c>
      <c r="E108" s="158" t="s">
        <v>229</v>
      </c>
      <c r="F108" s="159" t="s">
        <v>230</v>
      </c>
      <c r="G108" s="160" t="s">
        <v>116</v>
      </c>
      <c r="H108" s="161">
        <v>2</v>
      </c>
      <c r="I108" s="162"/>
      <c r="J108" s="163">
        <f t="shared" si="0"/>
        <v>0</v>
      </c>
      <c r="K108" s="159" t="s">
        <v>117</v>
      </c>
      <c r="L108" s="56"/>
      <c r="M108" s="164" t="s">
        <v>21</v>
      </c>
      <c r="N108" s="165" t="s">
        <v>40</v>
      </c>
      <c r="O108" s="37"/>
      <c r="P108" s="166">
        <f t="shared" si="1"/>
        <v>0</v>
      </c>
      <c r="Q108" s="166">
        <v>0</v>
      </c>
      <c r="R108" s="166">
        <f t="shared" si="2"/>
        <v>0</v>
      </c>
      <c r="S108" s="166">
        <v>0</v>
      </c>
      <c r="T108" s="167">
        <f t="shared" si="3"/>
        <v>0</v>
      </c>
      <c r="AR108" s="19" t="s">
        <v>118</v>
      </c>
      <c r="AT108" s="19" t="s">
        <v>113</v>
      </c>
      <c r="AU108" s="19" t="s">
        <v>69</v>
      </c>
      <c r="AY108" s="19" t="s">
        <v>119</v>
      </c>
      <c r="BE108" s="168">
        <f t="shared" si="4"/>
        <v>0</v>
      </c>
      <c r="BF108" s="168">
        <f t="shared" si="5"/>
        <v>0</v>
      </c>
      <c r="BG108" s="168">
        <f t="shared" si="6"/>
        <v>0</v>
      </c>
      <c r="BH108" s="168">
        <f t="shared" si="7"/>
        <v>0</v>
      </c>
      <c r="BI108" s="168">
        <f t="shared" si="8"/>
        <v>0</v>
      </c>
      <c r="BJ108" s="19" t="s">
        <v>76</v>
      </c>
      <c r="BK108" s="168">
        <f t="shared" si="9"/>
        <v>0</v>
      </c>
      <c r="BL108" s="19" t="s">
        <v>118</v>
      </c>
      <c r="BM108" s="19" t="s">
        <v>231</v>
      </c>
    </row>
    <row r="109" spans="2:65" s="1" customFormat="1" ht="16.5" customHeight="1">
      <c r="B109" s="36"/>
      <c r="C109" s="157" t="s">
        <v>232</v>
      </c>
      <c r="D109" s="157" t="s">
        <v>113</v>
      </c>
      <c r="E109" s="158" t="s">
        <v>233</v>
      </c>
      <c r="F109" s="159" t="s">
        <v>234</v>
      </c>
      <c r="G109" s="160" t="s">
        <v>116</v>
      </c>
      <c r="H109" s="161">
        <v>2</v>
      </c>
      <c r="I109" s="162"/>
      <c r="J109" s="163">
        <f t="shared" ref="J109:J140" si="10">ROUND(I109*H109,2)</f>
        <v>0</v>
      </c>
      <c r="K109" s="159" t="s">
        <v>117</v>
      </c>
      <c r="L109" s="56"/>
      <c r="M109" s="164" t="s">
        <v>21</v>
      </c>
      <c r="N109" s="165" t="s">
        <v>40</v>
      </c>
      <c r="O109" s="37"/>
      <c r="P109" s="166">
        <f t="shared" ref="P109:P140" si="11">O109*H109</f>
        <v>0</v>
      </c>
      <c r="Q109" s="166">
        <v>0</v>
      </c>
      <c r="R109" s="166">
        <f t="shared" ref="R109:R140" si="12">Q109*H109</f>
        <v>0</v>
      </c>
      <c r="S109" s="166">
        <v>0</v>
      </c>
      <c r="T109" s="167">
        <f t="shared" ref="T109:T140" si="13">S109*H109</f>
        <v>0</v>
      </c>
      <c r="AR109" s="19" t="s">
        <v>118</v>
      </c>
      <c r="AT109" s="19" t="s">
        <v>113</v>
      </c>
      <c r="AU109" s="19" t="s">
        <v>69</v>
      </c>
      <c r="AY109" s="19" t="s">
        <v>119</v>
      </c>
      <c r="BE109" s="168">
        <f t="shared" ref="BE109:BE145" si="14">IF(N109="základní",J109,0)</f>
        <v>0</v>
      </c>
      <c r="BF109" s="168">
        <f t="shared" ref="BF109:BF145" si="15">IF(N109="snížená",J109,0)</f>
        <v>0</v>
      </c>
      <c r="BG109" s="168">
        <f t="shared" ref="BG109:BG145" si="16">IF(N109="zákl. přenesená",J109,0)</f>
        <v>0</v>
      </c>
      <c r="BH109" s="168">
        <f t="shared" ref="BH109:BH145" si="17">IF(N109="sníž. přenesená",J109,0)</f>
        <v>0</v>
      </c>
      <c r="BI109" s="168">
        <f t="shared" ref="BI109:BI145" si="18">IF(N109="nulová",J109,0)</f>
        <v>0</v>
      </c>
      <c r="BJ109" s="19" t="s">
        <v>76</v>
      </c>
      <c r="BK109" s="168">
        <f t="shared" ref="BK109:BK145" si="19">ROUND(I109*H109,2)</f>
        <v>0</v>
      </c>
      <c r="BL109" s="19" t="s">
        <v>118</v>
      </c>
      <c r="BM109" s="19" t="s">
        <v>235</v>
      </c>
    </row>
    <row r="110" spans="2:65" s="1" customFormat="1" ht="16.5" customHeight="1">
      <c r="B110" s="36"/>
      <c r="C110" s="157" t="s">
        <v>179</v>
      </c>
      <c r="D110" s="157" t="s">
        <v>113</v>
      </c>
      <c r="E110" s="158" t="s">
        <v>236</v>
      </c>
      <c r="F110" s="159" t="s">
        <v>237</v>
      </c>
      <c r="G110" s="160" t="s">
        <v>116</v>
      </c>
      <c r="H110" s="161">
        <v>2</v>
      </c>
      <c r="I110" s="162"/>
      <c r="J110" s="163">
        <f t="shared" si="10"/>
        <v>0</v>
      </c>
      <c r="K110" s="159" t="s">
        <v>117</v>
      </c>
      <c r="L110" s="56"/>
      <c r="M110" s="164" t="s">
        <v>21</v>
      </c>
      <c r="N110" s="165" t="s">
        <v>40</v>
      </c>
      <c r="O110" s="37"/>
      <c r="P110" s="166">
        <f t="shared" si="11"/>
        <v>0</v>
      </c>
      <c r="Q110" s="166">
        <v>0</v>
      </c>
      <c r="R110" s="166">
        <f t="shared" si="12"/>
        <v>0</v>
      </c>
      <c r="S110" s="166">
        <v>0</v>
      </c>
      <c r="T110" s="167">
        <f t="shared" si="13"/>
        <v>0</v>
      </c>
      <c r="AR110" s="19" t="s">
        <v>118</v>
      </c>
      <c r="AT110" s="19" t="s">
        <v>113</v>
      </c>
      <c r="AU110" s="19" t="s">
        <v>69</v>
      </c>
      <c r="AY110" s="19" t="s">
        <v>119</v>
      </c>
      <c r="BE110" s="168">
        <f t="shared" si="14"/>
        <v>0</v>
      </c>
      <c r="BF110" s="168">
        <f t="shared" si="15"/>
        <v>0</v>
      </c>
      <c r="BG110" s="168">
        <f t="shared" si="16"/>
        <v>0</v>
      </c>
      <c r="BH110" s="168">
        <f t="shared" si="17"/>
        <v>0</v>
      </c>
      <c r="BI110" s="168">
        <f t="shared" si="18"/>
        <v>0</v>
      </c>
      <c r="BJ110" s="19" t="s">
        <v>76</v>
      </c>
      <c r="BK110" s="168">
        <f t="shared" si="19"/>
        <v>0</v>
      </c>
      <c r="BL110" s="19" t="s">
        <v>118</v>
      </c>
      <c r="BM110" s="19" t="s">
        <v>238</v>
      </c>
    </row>
    <row r="111" spans="2:65" s="1" customFormat="1" ht="16.5" customHeight="1">
      <c r="B111" s="36"/>
      <c r="C111" s="157" t="s">
        <v>239</v>
      </c>
      <c r="D111" s="157" t="s">
        <v>113</v>
      </c>
      <c r="E111" s="158" t="s">
        <v>240</v>
      </c>
      <c r="F111" s="159" t="s">
        <v>241</v>
      </c>
      <c r="G111" s="160" t="s">
        <v>189</v>
      </c>
      <c r="H111" s="161">
        <v>336</v>
      </c>
      <c r="I111" s="162"/>
      <c r="J111" s="163">
        <f t="shared" si="10"/>
        <v>0</v>
      </c>
      <c r="K111" s="159" t="s">
        <v>117</v>
      </c>
      <c r="L111" s="56"/>
      <c r="M111" s="164" t="s">
        <v>21</v>
      </c>
      <c r="N111" s="165" t="s">
        <v>40</v>
      </c>
      <c r="O111" s="37"/>
      <c r="P111" s="166">
        <f t="shared" si="11"/>
        <v>0</v>
      </c>
      <c r="Q111" s="166">
        <v>0</v>
      </c>
      <c r="R111" s="166">
        <f t="shared" si="12"/>
        <v>0</v>
      </c>
      <c r="S111" s="166">
        <v>0</v>
      </c>
      <c r="T111" s="167">
        <f t="shared" si="13"/>
        <v>0</v>
      </c>
      <c r="AR111" s="19" t="s">
        <v>118</v>
      </c>
      <c r="AT111" s="19" t="s">
        <v>113</v>
      </c>
      <c r="AU111" s="19" t="s">
        <v>69</v>
      </c>
      <c r="AY111" s="19" t="s">
        <v>119</v>
      </c>
      <c r="BE111" s="168">
        <f t="shared" si="14"/>
        <v>0</v>
      </c>
      <c r="BF111" s="168">
        <f t="shared" si="15"/>
        <v>0</v>
      </c>
      <c r="BG111" s="168">
        <f t="shared" si="16"/>
        <v>0</v>
      </c>
      <c r="BH111" s="168">
        <f t="shared" si="17"/>
        <v>0</v>
      </c>
      <c r="BI111" s="168">
        <f t="shared" si="18"/>
        <v>0</v>
      </c>
      <c r="BJ111" s="19" t="s">
        <v>76</v>
      </c>
      <c r="BK111" s="168">
        <f t="shared" si="19"/>
        <v>0</v>
      </c>
      <c r="BL111" s="19" t="s">
        <v>118</v>
      </c>
      <c r="BM111" s="19" t="s">
        <v>242</v>
      </c>
    </row>
    <row r="112" spans="2:65" s="1" customFormat="1" ht="16.5" customHeight="1">
      <c r="B112" s="36"/>
      <c r="C112" s="157" t="s">
        <v>182</v>
      </c>
      <c r="D112" s="157" t="s">
        <v>113</v>
      </c>
      <c r="E112" s="158" t="s">
        <v>243</v>
      </c>
      <c r="F112" s="159" t="s">
        <v>244</v>
      </c>
      <c r="G112" s="160" t="s">
        <v>189</v>
      </c>
      <c r="H112" s="161">
        <v>15</v>
      </c>
      <c r="I112" s="162"/>
      <c r="J112" s="163">
        <f t="shared" si="10"/>
        <v>0</v>
      </c>
      <c r="K112" s="159" t="s">
        <v>117</v>
      </c>
      <c r="L112" s="56"/>
      <c r="M112" s="164" t="s">
        <v>21</v>
      </c>
      <c r="N112" s="165" t="s">
        <v>40</v>
      </c>
      <c r="O112" s="37"/>
      <c r="P112" s="166">
        <f t="shared" si="11"/>
        <v>0</v>
      </c>
      <c r="Q112" s="166">
        <v>0</v>
      </c>
      <c r="R112" s="166">
        <f t="shared" si="12"/>
        <v>0</v>
      </c>
      <c r="S112" s="166">
        <v>0</v>
      </c>
      <c r="T112" s="167">
        <f t="shared" si="13"/>
        <v>0</v>
      </c>
      <c r="AR112" s="19" t="s">
        <v>118</v>
      </c>
      <c r="AT112" s="19" t="s">
        <v>113</v>
      </c>
      <c r="AU112" s="19" t="s">
        <v>69</v>
      </c>
      <c r="AY112" s="19" t="s">
        <v>119</v>
      </c>
      <c r="BE112" s="168">
        <f t="shared" si="14"/>
        <v>0</v>
      </c>
      <c r="BF112" s="168">
        <f t="shared" si="15"/>
        <v>0</v>
      </c>
      <c r="BG112" s="168">
        <f t="shared" si="16"/>
        <v>0</v>
      </c>
      <c r="BH112" s="168">
        <f t="shared" si="17"/>
        <v>0</v>
      </c>
      <c r="BI112" s="168">
        <f t="shared" si="18"/>
        <v>0</v>
      </c>
      <c r="BJ112" s="19" t="s">
        <v>76</v>
      </c>
      <c r="BK112" s="168">
        <f t="shared" si="19"/>
        <v>0</v>
      </c>
      <c r="BL112" s="19" t="s">
        <v>118</v>
      </c>
      <c r="BM112" s="19" t="s">
        <v>245</v>
      </c>
    </row>
    <row r="113" spans="2:65" s="1" customFormat="1" ht="25.5" customHeight="1">
      <c r="B113" s="36"/>
      <c r="C113" s="157" t="s">
        <v>246</v>
      </c>
      <c r="D113" s="157" t="s">
        <v>113</v>
      </c>
      <c r="E113" s="158" t="s">
        <v>159</v>
      </c>
      <c r="F113" s="159" t="s">
        <v>160</v>
      </c>
      <c r="G113" s="160" t="s">
        <v>133</v>
      </c>
      <c r="H113" s="161">
        <v>491.4</v>
      </c>
      <c r="I113" s="162"/>
      <c r="J113" s="163">
        <f t="shared" si="10"/>
        <v>0</v>
      </c>
      <c r="K113" s="159" t="s">
        <v>117</v>
      </c>
      <c r="L113" s="56"/>
      <c r="M113" s="164" t="s">
        <v>21</v>
      </c>
      <c r="N113" s="165" t="s">
        <v>40</v>
      </c>
      <c r="O113" s="37"/>
      <c r="P113" s="166">
        <f t="shared" si="11"/>
        <v>0</v>
      </c>
      <c r="Q113" s="166">
        <v>0</v>
      </c>
      <c r="R113" s="166">
        <f t="shared" si="12"/>
        <v>0</v>
      </c>
      <c r="S113" s="166">
        <v>0</v>
      </c>
      <c r="T113" s="167">
        <f t="shared" si="13"/>
        <v>0</v>
      </c>
      <c r="AR113" s="19" t="s">
        <v>118</v>
      </c>
      <c r="AT113" s="19" t="s">
        <v>113</v>
      </c>
      <c r="AU113" s="19" t="s">
        <v>69</v>
      </c>
      <c r="AY113" s="19" t="s">
        <v>119</v>
      </c>
      <c r="BE113" s="168">
        <f t="shared" si="14"/>
        <v>0</v>
      </c>
      <c r="BF113" s="168">
        <f t="shared" si="15"/>
        <v>0</v>
      </c>
      <c r="BG113" s="168">
        <f t="shared" si="16"/>
        <v>0</v>
      </c>
      <c r="BH113" s="168">
        <f t="shared" si="17"/>
        <v>0</v>
      </c>
      <c r="BI113" s="168">
        <f t="shared" si="18"/>
        <v>0</v>
      </c>
      <c r="BJ113" s="19" t="s">
        <v>76</v>
      </c>
      <c r="BK113" s="168">
        <f t="shared" si="19"/>
        <v>0</v>
      </c>
      <c r="BL113" s="19" t="s">
        <v>118</v>
      </c>
      <c r="BM113" s="19" t="s">
        <v>247</v>
      </c>
    </row>
    <row r="114" spans="2:65" s="1" customFormat="1" ht="16.5" customHeight="1">
      <c r="B114" s="36"/>
      <c r="C114" s="157" t="s">
        <v>186</v>
      </c>
      <c r="D114" s="157" t="s">
        <v>113</v>
      </c>
      <c r="E114" s="158" t="s">
        <v>248</v>
      </c>
      <c r="F114" s="159" t="s">
        <v>249</v>
      </c>
      <c r="G114" s="160" t="s">
        <v>133</v>
      </c>
      <c r="H114" s="161">
        <v>728.52</v>
      </c>
      <c r="I114" s="162"/>
      <c r="J114" s="163">
        <f t="shared" si="10"/>
        <v>0</v>
      </c>
      <c r="K114" s="159" t="s">
        <v>117</v>
      </c>
      <c r="L114" s="56"/>
      <c r="M114" s="164" t="s">
        <v>21</v>
      </c>
      <c r="N114" s="165" t="s">
        <v>40</v>
      </c>
      <c r="O114" s="37"/>
      <c r="P114" s="166">
        <f t="shared" si="11"/>
        <v>0</v>
      </c>
      <c r="Q114" s="166">
        <v>0</v>
      </c>
      <c r="R114" s="166">
        <f t="shared" si="12"/>
        <v>0</v>
      </c>
      <c r="S114" s="166">
        <v>0</v>
      </c>
      <c r="T114" s="167">
        <f t="shared" si="13"/>
        <v>0</v>
      </c>
      <c r="AR114" s="19" t="s">
        <v>118</v>
      </c>
      <c r="AT114" s="19" t="s">
        <v>113</v>
      </c>
      <c r="AU114" s="19" t="s">
        <v>69</v>
      </c>
      <c r="AY114" s="19" t="s">
        <v>119</v>
      </c>
      <c r="BE114" s="168">
        <f t="shared" si="14"/>
        <v>0</v>
      </c>
      <c r="BF114" s="168">
        <f t="shared" si="15"/>
        <v>0</v>
      </c>
      <c r="BG114" s="168">
        <f t="shared" si="16"/>
        <v>0</v>
      </c>
      <c r="BH114" s="168">
        <f t="shared" si="17"/>
        <v>0</v>
      </c>
      <c r="BI114" s="168">
        <f t="shared" si="18"/>
        <v>0</v>
      </c>
      <c r="BJ114" s="19" t="s">
        <v>76</v>
      </c>
      <c r="BK114" s="168">
        <f t="shared" si="19"/>
        <v>0</v>
      </c>
      <c r="BL114" s="19" t="s">
        <v>118</v>
      </c>
      <c r="BM114" s="19" t="s">
        <v>250</v>
      </c>
    </row>
    <row r="115" spans="2:65" s="1" customFormat="1" ht="25.5" customHeight="1">
      <c r="B115" s="36"/>
      <c r="C115" s="157" t="s">
        <v>251</v>
      </c>
      <c r="D115" s="157" t="s">
        <v>113</v>
      </c>
      <c r="E115" s="158" t="s">
        <v>252</v>
      </c>
      <c r="F115" s="159" t="s">
        <v>253</v>
      </c>
      <c r="G115" s="160" t="s">
        <v>133</v>
      </c>
      <c r="H115" s="161">
        <v>728.52</v>
      </c>
      <c r="I115" s="162"/>
      <c r="J115" s="163">
        <f t="shared" si="10"/>
        <v>0</v>
      </c>
      <c r="K115" s="159" t="s">
        <v>117</v>
      </c>
      <c r="L115" s="56"/>
      <c r="M115" s="164" t="s">
        <v>21</v>
      </c>
      <c r="N115" s="165" t="s">
        <v>40</v>
      </c>
      <c r="O115" s="37"/>
      <c r="P115" s="166">
        <f t="shared" si="11"/>
        <v>0</v>
      </c>
      <c r="Q115" s="166">
        <v>0</v>
      </c>
      <c r="R115" s="166">
        <f t="shared" si="12"/>
        <v>0</v>
      </c>
      <c r="S115" s="166">
        <v>0</v>
      </c>
      <c r="T115" s="167">
        <f t="shared" si="13"/>
        <v>0</v>
      </c>
      <c r="AR115" s="19" t="s">
        <v>118</v>
      </c>
      <c r="AT115" s="19" t="s">
        <v>113</v>
      </c>
      <c r="AU115" s="19" t="s">
        <v>69</v>
      </c>
      <c r="AY115" s="19" t="s">
        <v>119</v>
      </c>
      <c r="BE115" s="168">
        <f t="shared" si="14"/>
        <v>0</v>
      </c>
      <c r="BF115" s="168">
        <f t="shared" si="15"/>
        <v>0</v>
      </c>
      <c r="BG115" s="168">
        <f t="shared" si="16"/>
        <v>0</v>
      </c>
      <c r="BH115" s="168">
        <f t="shared" si="17"/>
        <v>0</v>
      </c>
      <c r="BI115" s="168">
        <f t="shared" si="18"/>
        <v>0</v>
      </c>
      <c r="BJ115" s="19" t="s">
        <v>76</v>
      </c>
      <c r="BK115" s="168">
        <f t="shared" si="19"/>
        <v>0</v>
      </c>
      <c r="BL115" s="19" t="s">
        <v>118</v>
      </c>
      <c r="BM115" s="19" t="s">
        <v>254</v>
      </c>
    </row>
    <row r="116" spans="2:65" s="1" customFormat="1" ht="16.5" customHeight="1">
      <c r="B116" s="36"/>
      <c r="C116" s="157" t="s">
        <v>190</v>
      </c>
      <c r="D116" s="157" t="s">
        <v>113</v>
      </c>
      <c r="E116" s="158" t="s">
        <v>255</v>
      </c>
      <c r="F116" s="159" t="s">
        <v>256</v>
      </c>
      <c r="G116" s="160" t="s">
        <v>133</v>
      </c>
      <c r="H116" s="161">
        <v>728.52</v>
      </c>
      <c r="I116" s="162"/>
      <c r="J116" s="163">
        <f t="shared" si="10"/>
        <v>0</v>
      </c>
      <c r="K116" s="159" t="s">
        <v>117</v>
      </c>
      <c r="L116" s="56"/>
      <c r="M116" s="164" t="s">
        <v>21</v>
      </c>
      <c r="N116" s="165" t="s">
        <v>40</v>
      </c>
      <c r="O116" s="37"/>
      <c r="P116" s="166">
        <f t="shared" si="11"/>
        <v>0</v>
      </c>
      <c r="Q116" s="166">
        <v>0</v>
      </c>
      <c r="R116" s="166">
        <f t="shared" si="12"/>
        <v>0</v>
      </c>
      <c r="S116" s="166">
        <v>0</v>
      </c>
      <c r="T116" s="167">
        <f t="shared" si="13"/>
        <v>0</v>
      </c>
      <c r="AR116" s="19" t="s">
        <v>118</v>
      </c>
      <c r="AT116" s="19" t="s">
        <v>113</v>
      </c>
      <c r="AU116" s="19" t="s">
        <v>69</v>
      </c>
      <c r="AY116" s="19" t="s">
        <v>119</v>
      </c>
      <c r="BE116" s="168">
        <f t="shared" si="14"/>
        <v>0</v>
      </c>
      <c r="BF116" s="168">
        <f t="shared" si="15"/>
        <v>0</v>
      </c>
      <c r="BG116" s="168">
        <f t="shared" si="16"/>
        <v>0</v>
      </c>
      <c r="BH116" s="168">
        <f t="shared" si="17"/>
        <v>0</v>
      </c>
      <c r="BI116" s="168">
        <f t="shared" si="18"/>
        <v>0</v>
      </c>
      <c r="BJ116" s="19" t="s">
        <v>76</v>
      </c>
      <c r="BK116" s="168">
        <f t="shared" si="19"/>
        <v>0</v>
      </c>
      <c r="BL116" s="19" t="s">
        <v>118</v>
      </c>
      <c r="BM116" s="19" t="s">
        <v>257</v>
      </c>
    </row>
    <row r="117" spans="2:65" s="1" customFormat="1" ht="16.5" customHeight="1">
      <c r="B117" s="36"/>
      <c r="C117" s="157" t="s">
        <v>258</v>
      </c>
      <c r="D117" s="157" t="s">
        <v>113</v>
      </c>
      <c r="E117" s="158" t="s">
        <v>259</v>
      </c>
      <c r="F117" s="159" t="s">
        <v>260</v>
      </c>
      <c r="G117" s="160" t="s">
        <v>133</v>
      </c>
      <c r="H117" s="161">
        <v>23.356000000000002</v>
      </c>
      <c r="I117" s="162"/>
      <c r="J117" s="163">
        <f t="shared" si="10"/>
        <v>0</v>
      </c>
      <c r="K117" s="159" t="s">
        <v>117</v>
      </c>
      <c r="L117" s="56"/>
      <c r="M117" s="164" t="s">
        <v>21</v>
      </c>
      <c r="N117" s="165" t="s">
        <v>40</v>
      </c>
      <c r="O117" s="37"/>
      <c r="P117" s="166">
        <f t="shared" si="11"/>
        <v>0</v>
      </c>
      <c r="Q117" s="166">
        <v>0</v>
      </c>
      <c r="R117" s="166">
        <f t="shared" si="12"/>
        <v>0</v>
      </c>
      <c r="S117" s="166">
        <v>0</v>
      </c>
      <c r="T117" s="167">
        <f t="shared" si="13"/>
        <v>0</v>
      </c>
      <c r="AR117" s="19" t="s">
        <v>118</v>
      </c>
      <c r="AT117" s="19" t="s">
        <v>113</v>
      </c>
      <c r="AU117" s="19" t="s">
        <v>69</v>
      </c>
      <c r="AY117" s="19" t="s">
        <v>119</v>
      </c>
      <c r="BE117" s="168">
        <f t="shared" si="14"/>
        <v>0</v>
      </c>
      <c r="BF117" s="168">
        <f t="shared" si="15"/>
        <v>0</v>
      </c>
      <c r="BG117" s="168">
        <f t="shared" si="16"/>
        <v>0</v>
      </c>
      <c r="BH117" s="168">
        <f t="shared" si="17"/>
        <v>0</v>
      </c>
      <c r="BI117" s="168">
        <f t="shared" si="18"/>
        <v>0</v>
      </c>
      <c r="BJ117" s="19" t="s">
        <v>76</v>
      </c>
      <c r="BK117" s="168">
        <f t="shared" si="19"/>
        <v>0</v>
      </c>
      <c r="BL117" s="19" t="s">
        <v>118</v>
      </c>
      <c r="BM117" s="19" t="s">
        <v>261</v>
      </c>
    </row>
    <row r="118" spans="2:65" s="1" customFormat="1" ht="25.5" customHeight="1">
      <c r="B118" s="36"/>
      <c r="C118" s="157" t="s">
        <v>193</v>
      </c>
      <c r="D118" s="157" t="s">
        <v>113</v>
      </c>
      <c r="E118" s="158" t="s">
        <v>262</v>
      </c>
      <c r="F118" s="159" t="s">
        <v>263</v>
      </c>
      <c r="G118" s="160" t="s">
        <v>133</v>
      </c>
      <c r="H118" s="161">
        <v>23.356000000000002</v>
      </c>
      <c r="I118" s="162"/>
      <c r="J118" s="163">
        <f t="shared" si="10"/>
        <v>0</v>
      </c>
      <c r="K118" s="159" t="s">
        <v>117</v>
      </c>
      <c r="L118" s="56"/>
      <c r="M118" s="164" t="s">
        <v>21</v>
      </c>
      <c r="N118" s="165" t="s">
        <v>40</v>
      </c>
      <c r="O118" s="37"/>
      <c r="P118" s="166">
        <f t="shared" si="11"/>
        <v>0</v>
      </c>
      <c r="Q118" s="166">
        <v>0</v>
      </c>
      <c r="R118" s="166">
        <f t="shared" si="12"/>
        <v>0</v>
      </c>
      <c r="S118" s="166">
        <v>0</v>
      </c>
      <c r="T118" s="167">
        <f t="shared" si="13"/>
        <v>0</v>
      </c>
      <c r="AR118" s="19" t="s">
        <v>118</v>
      </c>
      <c r="AT118" s="19" t="s">
        <v>113</v>
      </c>
      <c r="AU118" s="19" t="s">
        <v>69</v>
      </c>
      <c r="AY118" s="19" t="s">
        <v>119</v>
      </c>
      <c r="BE118" s="168">
        <f t="shared" si="14"/>
        <v>0</v>
      </c>
      <c r="BF118" s="168">
        <f t="shared" si="15"/>
        <v>0</v>
      </c>
      <c r="BG118" s="168">
        <f t="shared" si="16"/>
        <v>0</v>
      </c>
      <c r="BH118" s="168">
        <f t="shared" si="17"/>
        <v>0</v>
      </c>
      <c r="BI118" s="168">
        <f t="shared" si="18"/>
        <v>0</v>
      </c>
      <c r="BJ118" s="19" t="s">
        <v>76</v>
      </c>
      <c r="BK118" s="168">
        <f t="shared" si="19"/>
        <v>0</v>
      </c>
      <c r="BL118" s="19" t="s">
        <v>118</v>
      </c>
      <c r="BM118" s="19" t="s">
        <v>264</v>
      </c>
    </row>
    <row r="119" spans="2:65" s="1" customFormat="1" ht="16.5" customHeight="1">
      <c r="B119" s="36"/>
      <c r="C119" s="157" t="s">
        <v>265</v>
      </c>
      <c r="D119" s="157" t="s">
        <v>113</v>
      </c>
      <c r="E119" s="158" t="s">
        <v>266</v>
      </c>
      <c r="F119" s="159" t="s">
        <v>267</v>
      </c>
      <c r="G119" s="160" t="s">
        <v>133</v>
      </c>
      <c r="H119" s="161">
        <v>23.17</v>
      </c>
      <c r="I119" s="162"/>
      <c r="J119" s="163">
        <f t="shared" si="10"/>
        <v>0</v>
      </c>
      <c r="K119" s="159" t="s">
        <v>117</v>
      </c>
      <c r="L119" s="56"/>
      <c r="M119" s="164" t="s">
        <v>21</v>
      </c>
      <c r="N119" s="165" t="s">
        <v>40</v>
      </c>
      <c r="O119" s="37"/>
      <c r="P119" s="166">
        <f t="shared" si="11"/>
        <v>0</v>
      </c>
      <c r="Q119" s="166">
        <v>0</v>
      </c>
      <c r="R119" s="166">
        <f t="shared" si="12"/>
        <v>0</v>
      </c>
      <c r="S119" s="166">
        <v>0</v>
      </c>
      <c r="T119" s="167">
        <f t="shared" si="13"/>
        <v>0</v>
      </c>
      <c r="AR119" s="19" t="s">
        <v>118</v>
      </c>
      <c r="AT119" s="19" t="s">
        <v>113</v>
      </c>
      <c r="AU119" s="19" t="s">
        <v>69</v>
      </c>
      <c r="AY119" s="19" t="s">
        <v>119</v>
      </c>
      <c r="BE119" s="168">
        <f t="shared" si="14"/>
        <v>0</v>
      </c>
      <c r="BF119" s="168">
        <f t="shared" si="15"/>
        <v>0</v>
      </c>
      <c r="BG119" s="168">
        <f t="shared" si="16"/>
        <v>0</v>
      </c>
      <c r="BH119" s="168">
        <f t="shared" si="17"/>
        <v>0</v>
      </c>
      <c r="BI119" s="168">
        <f t="shared" si="18"/>
        <v>0</v>
      </c>
      <c r="BJ119" s="19" t="s">
        <v>76</v>
      </c>
      <c r="BK119" s="168">
        <f t="shared" si="19"/>
        <v>0</v>
      </c>
      <c r="BL119" s="19" t="s">
        <v>118</v>
      </c>
      <c r="BM119" s="19" t="s">
        <v>268</v>
      </c>
    </row>
    <row r="120" spans="2:65" s="1" customFormat="1" ht="16.5" customHeight="1">
      <c r="B120" s="36"/>
      <c r="C120" s="157" t="s">
        <v>196</v>
      </c>
      <c r="D120" s="157" t="s">
        <v>113</v>
      </c>
      <c r="E120" s="158" t="s">
        <v>269</v>
      </c>
      <c r="F120" s="159" t="s">
        <v>270</v>
      </c>
      <c r="G120" s="160" t="s">
        <v>133</v>
      </c>
      <c r="H120" s="161">
        <v>0.186</v>
      </c>
      <c r="I120" s="162"/>
      <c r="J120" s="163">
        <f t="shared" si="10"/>
        <v>0</v>
      </c>
      <c r="K120" s="159" t="s">
        <v>117</v>
      </c>
      <c r="L120" s="56"/>
      <c r="M120" s="164" t="s">
        <v>21</v>
      </c>
      <c r="N120" s="165" t="s">
        <v>40</v>
      </c>
      <c r="O120" s="37"/>
      <c r="P120" s="166">
        <f t="shared" si="11"/>
        <v>0</v>
      </c>
      <c r="Q120" s="166">
        <v>0</v>
      </c>
      <c r="R120" s="166">
        <f t="shared" si="12"/>
        <v>0</v>
      </c>
      <c r="S120" s="166">
        <v>0</v>
      </c>
      <c r="T120" s="167">
        <f t="shared" si="13"/>
        <v>0</v>
      </c>
      <c r="AR120" s="19" t="s">
        <v>118</v>
      </c>
      <c r="AT120" s="19" t="s">
        <v>113</v>
      </c>
      <c r="AU120" s="19" t="s">
        <v>69</v>
      </c>
      <c r="AY120" s="19" t="s">
        <v>119</v>
      </c>
      <c r="BE120" s="168">
        <f t="shared" si="14"/>
        <v>0</v>
      </c>
      <c r="BF120" s="168">
        <f t="shared" si="15"/>
        <v>0</v>
      </c>
      <c r="BG120" s="168">
        <f t="shared" si="16"/>
        <v>0</v>
      </c>
      <c r="BH120" s="168">
        <f t="shared" si="17"/>
        <v>0</v>
      </c>
      <c r="BI120" s="168">
        <f t="shared" si="18"/>
        <v>0</v>
      </c>
      <c r="BJ120" s="19" t="s">
        <v>76</v>
      </c>
      <c r="BK120" s="168">
        <f t="shared" si="19"/>
        <v>0</v>
      </c>
      <c r="BL120" s="19" t="s">
        <v>118</v>
      </c>
      <c r="BM120" s="19" t="s">
        <v>271</v>
      </c>
    </row>
    <row r="121" spans="2:65" s="1" customFormat="1" ht="25.5" customHeight="1">
      <c r="B121" s="36"/>
      <c r="C121" s="157" t="s">
        <v>272</v>
      </c>
      <c r="D121" s="157" t="s">
        <v>113</v>
      </c>
      <c r="E121" s="158" t="s">
        <v>273</v>
      </c>
      <c r="F121" s="159" t="s">
        <v>274</v>
      </c>
      <c r="G121" s="160" t="s">
        <v>116</v>
      </c>
      <c r="H121" s="161">
        <v>6</v>
      </c>
      <c r="I121" s="162"/>
      <c r="J121" s="163">
        <f t="shared" si="10"/>
        <v>0</v>
      </c>
      <c r="K121" s="159" t="s">
        <v>117</v>
      </c>
      <c r="L121" s="56"/>
      <c r="M121" s="164" t="s">
        <v>21</v>
      </c>
      <c r="N121" s="165" t="s">
        <v>40</v>
      </c>
      <c r="O121" s="37"/>
      <c r="P121" s="166">
        <f t="shared" si="11"/>
        <v>0</v>
      </c>
      <c r="Q121" s="166">
        <v>0</v>
      </c>
      <c r="R121" s="166">
        <f t="shared" si="12"/>
        <v>0</v>
      </c>
      <c r="S121" s="166">
        <v>0</v>
      </c>
      <c r="T121" s="167">
        <f t="shared" si="13"/>
        <v>0</v>
      </c>
      <c r="AR121" s="19" t="s">
        <v>118</v>
      </c>
      <c r="AT121" s="19" t="s">
        <v>113</v>
      </c>
      <c r="AU121" s="19" t="s">
        <v>69</v>
      </c>
      <c r="AY121" s="19" t="s">
        <v>119</v>
      </c>
      <c r="BE121" s="168">
        <f t="shared" si="14"/>
        <v>0</v>
      </c>
      <c r="BF121" s="168">
        <f t="shared" si="15"/>
        <v>0</v>
      </c>
      <c r="BG121" s="168">
        <f t="shared" si="16"/>
        <v>0</v>
      </c>
      <c r="BH121" s="168">
        <f t="shared" si="17"/>
        <v>0</v>
      </c>
      <c r="BI121" s="168">
        <f t="shared" si="18"/>
        <v>0</v>
      </c>
      <c r="BJ121" s="19" t="s">
        <v>76</v>
      </c>
      <c r="BK121" s="168">
        <f t="shared" si="19"/>
        <v>0</v>
      </c>
      <c r="BL121" s="19" t="s">
        <v>118</v>
      </c>
      <c r="BM121" s="19" t="s">
        <v>275</v>
      </c>
    </row>
    <row r="122" spans="2:65" s="1" customFormat="1" ht="25.5" customHeight="1">
      <c r="B122" s="36"/>
      <c r="C122" s="157" t="s">
        <v>200</v>
      </c>
      <c r="D122" s="157" t="s">
        <v>113</v>
      </c>
      <c r="E122" s="158" t="s">
        <v>276</v>
      </c>
      <c r="F122" s="159" t="s">
        <v>277</v>
      </c>
      <c r="G122" s="160" t="s">
        <v>116</v>
      </c>
      <c r="H122" s="161">
        <v>5</v>
      </c>
      <c r="I122" s="162"/>
      <c r="J122" s="163">
        <f t="shared" si="10"/>
        <v>0</v>
      </c>
      <c r="K122" s="159" t="s">
        <v>117</v>
      </c>
      <c r="L122" s="56"/>
      <c r="M122" s="164" t="s">
        <v>21</v>
      </c>
      <c r="N122" s="165" t="s">
        <v>40</v>
      </c>
      <c r="O122" s="37"/>
      <c r="P122" s="166">
        <f t="shared" si="11"/>
        <v>0</v>
      </c>
      <c r="Q122" s="166">
        <v>0</v>
      </c>
      <c r="R122" s="166">
        <f t="shared" si="12"/>
        <v>0</v>
      </c>
      <c r="S122" s="166">
        <v>0</v>
      </c>
      <c r="T122" s="167">
        <f t="shared" si="13"/>
        <v>0</v>
      </c>
      <c r="AR122" s="19" t="s">
        <v>118</v>
      </c>
      <c r="AT122" s="19" t="s">
        <v>113</v>
      </c>
      <c r="AU122" s="19" t="s">
        <v>69</v>
      </c>
      <c r="AY122" s="19" t="s">
        <v>119</v>
      </c>
      <c r="BE122" s="168">
        <f t="shared" si="14"/>
        <v>0</v>
      </c>
      <c r="BF122" s="168">
        <f t="shared" si="15"/>
        <v>0</v>
      </c>
      <c r="BG122" s="168">
        <f t="shared" si="16"/>
        <v>0</v>
      </c>
      <c r="BH122" s="168">
        <f t="shared" si="17"/>
        <v>0</v>
      </c>
      <c r="BI122" s="168">
        <f t="shared" si="18"/>
        <v>0</v>
      </c>
      <c r="BJ122" s="19" t="s">
        <v>76</v>
      </c>
      <c r="BK122" s="168">
        <f t="shared" si="19"/>
        <v>0</v>
      </c>
      <c r="BL122" s="19" t="s">
        <v>118</v>
      </c>
      <c r="BM122" s="19" t="s">
        <v>278</v>
      </c>
    </row>
    <row r="123" spans="2:65" s="1" customFormat="1" ht="16.5" customHeight="1">
      <c r="B123" s="36"/>
      <c r="C123" s="169" t="s">
        <v>279</v>
      </c>
      <c r="D123" s="169" t="s">
        <v>280</v>
      </c>
      <c r="E123" s="170" t="s">
        <v>281</v>
      </c>
      <c r="F123" s="171" t="s">
        <v>282</v>
      </c>
      <c r="G123" s="172" t="s">
        <v>133</v>
      </c>
      <c r="H123" s="173">
        <v>298.39999999999998</v>
      </c>
      <c r="I123" s="174"/>
      <c r="J123" s="175">
        <f t="shared" si="10"/>
        <v>0</v>
      </c>
      <c r="K123" s="171" t="s">
        <v>117</v>
      </c>
      <c r="L123" s="176"/>
      <c r="M123" s="177" t="s">
        <v>21</v>
      </c>
      <c r="N123" s="178" t="s">
        <v>40</v>
      </c>
      <c r="O123" s="37"/>
      <c r="P123" s="166">
        <f t="shared" si="11"/>
        <v>0</v>
      </c>
      <c r="Q123" s="166">
        <v>0</v>
      </c>
      <c r="R123" s="166">
        <f t="shared" si="12"/>
        <v>0</v>
      </c>
      <c r="S123" s="166">
        <v>0</v>
      </c>
      <c r="T123" s="167">
        <f t="shared" si="13"/>
        <v>0</v>
      </c>
      <c r="AR123" s="19" t="s">
        <v>129</v>
      </c>
      <c r="AT123" s="19" t="s">
        <v>280</v>
      </c>
      <c r="AU123" s="19" t="s">
        <v>69</v>
      </c>
      <c r="AY123" s="19" t="s">
        <v>119</v>
      </c>
      <c r="BE123" s="168">
        <f t="shared" si="14"/>
        <v>0</v>
      </c>
      <c r="BF123" s="168">
        <f t="shared" si="15"/>
        <v>0</v>
      </c>
      <c r="BG123" s="168">
        <f t="shared" si="16"/>
        <v>0</v>
      </c>
      <c r="BH123" s="168">
        <f t="shared" si="17"/>
        <v>0</v>
      </c>
      <c r="BI123" s="168">
        <f t="shared" si="18"/>
        <v>0</v>
      </c>
      <c r="BJ123" s="19" t="s">
        <v>76</v>
      </c>
      <c r="BK123" s="168">
        <f t="shared" si="19"/>
        <v>0</v>
      </c>
      <c r="BL123" s="19" t="s">
        <v>118</v>
      </c>
      <c r="BM123" s="19" t="s">
        <v>283</v>
      </c>
    </row>
    <row r="124" spans="2:65" s="1" customFormat="1" ht="25.5" customHeight="1">
      <c r="B124" s="36"/>
      <c r="C124" s="157" t="s">
        <v>203</v>
      </c>
      <c r="D124" s="157" t="s">
        <v>113</v>
      </c>
      <c r="E124" s="158" t="s">
        <v>159</v>
      </c>
      <c r="F124" s="159" t="s">
        <v>160</v>
      </c>
      <c r="G124" s="160" t="s">
        <v>133</v>
      </c>
      <c r="H124" s="161">
        <v>298.39999999999998</v>
      </c>
      <c r="I124" s="162"/>
      <c r="J124" s="163">
        <f t="shared" si="10"/>
        <v>0</v>
      </c>
      <c r="K124" s="159" t="s">
        <v>117</v>
      </c>
      <c r="L124" s="56"/>
      <c r="M124" s="164" t="s">
        <v>21</v>
      </c>
      <c r="N124" s="165" t="s">
        <v>40</v>
      </c>
      <c r="O124" s="37"/>
      <c r="P124" s="166">
        <f t="shared" si="11"/>
        <v>0</v>
      </c>
      <c r="Q124" s="166">
        <v>0</v>
      </c>
      <c r="R124" s="166">
        <f t="shared" si="12"/>
        <v>0</v>
      </c>
      <c r="S124" s="166">
        <v>0</v>
      </c>
      <c r="T124" s="167">
        <f t="shared" si="13"/>
        <v>0</v>
      </c>
      <c r="AR124" s="19" t="s">
        <v>118</v>
      </c>
      <c r="AT124" s="19" t="s">
        <v>113</v>
      </c>
      <c r="AU124" s="19" t="s">
        <v>69</v>
      </c>
      <c r="AY124" s="19" t="s">
        <v>119</v>
      </c>
      <c r="BE124" s="168">
        <f t="shared" si="14"/>
        <v>0</v>
      </c>
      <c r="BF124" s="168">
        <f t="shared" si="15"/>
        <v>0</v>
      </c>
      <c r="BG124" s="168">
        <f t="shared" si="16"/>
        <v>0</v>
      </c>
      <c r="BH124" s="168">
        <f t="shared" si="17"/>
        <v>0</v>
      </c>
      <c r="BI124" s="168">
        <f t="shared" si="18"/>
        <v>0</v>
      </c>
      <c r="BJ124" s="19" t="s">
        <v>76</v>
      </c>
      <c r="BK124" s="168">
        <f t="shared" si="19"/>
        <v>0</v>
      </c>
      <c r="BL124" s="19" t="s">
        <v>118</v>
      </c>
      <c r="BM124" s="19" t="s">
        <v>284</v>
      </c>
    </row>
    <row r="125" spans="2:65" s="1" customFormat="1" ht="16.5" customHeight="1">
      <c r="B125" s="36"/>
      <c r="C125" s="169" t="s">
        <v>285</v>
      </c>
      <c r="D125" s="169" t="s">
        <v>280</v>
      </c>
      <c r="E125" s="170" t="s">
        <v>286</v>
      </c>
      <c r="F125" s="171" t="s">
        <v>287</v>
      </c>
      <c r="G125" s="172" t="s">
        <v>116</v>
      </c>
      <c r="H125" s="173">
        <v>380</v>
      </c>
      <c r="I125" s="174"/>
      <c r="J125" s="175">
        <f t="shared" si="10"/>
        <v>0</v>
      </c>
      <c r="K125" s="171" t="s">
        <v>117</v>
      </c>
      <c r="L125" s="176"/>
      <c r="M125" s="177" t="s">
        <v>21</v>
      </c>
      <c r="N125" s="178" t="s">
        <v>40</v>
      </c>
      <c r="O125" s="37"/>
      <c r="P125" s="166">
        <f t="shared" si="11"/>
        <v>0</v>
      </c>
      <c r="Q125" s="166">
        <v>0</v>
      </c>
      <c r="R125" s="166">
        <f t="shared" si="12"/>
        <v>0</v>
      </c>
      <c r="S125" s="166">
        <v>0</v>
      </c>
      <c r="T125" s="167">
        <f t="shared" si="13"/>
        <v>0</v>
      </c>
      <c r="AR125" s="19" t="s">
        <v>129</v>
      </c>
      <c r="AT125" s="19" t="s">
        <v>280</v>
      </c>
      <c r="AU125" s="19" t="s">
        <v>69</v>
      </c>
      <c r="AY125" s="19" t="s">
        <v>119</v>
      </c>
      <c r="BE125" s="168">
        <f t="shared" si="14"/>
        <v>0</v>
      </c>
      <c r="BF125" s="168">
        <f t="shared" si="15"/>
        <v>0</v>
      </c>
      <c r="BG125" s="168">
        <f t="shared" si="16"/>
        <v>0</v>
      </c>
      <c r="BH125" s="168">
        <f t="shared" si="17"/>
        <v>0</v>
      </c>
      <c r="BI125" s="168">
        <f t="shared" si="18"/>
        <v>0</v>
      </c>
      <c r="BJ125" s="19" t="s">
        <v>76</v>
      </c>
      <c r="BK125" s="168">
        <f t="shared" si="19"/>
        <v>0</v>
      </c>
      <c r="BL125" s="19" t="s">
        <v>118</v>
      </c>
      <c r="BM125" s="19" t="s">
        <v>288</v>
      </c>
    </row>
    <row r="126" spans="2:65" s="1" customFormat="1" ht="25.5" customHeight="1">
      <c r="B126" s="36"/>
      <c r="C126" s="157" t="s">
        <v>207</v>
      </c>
      <c r="D126" s="157" t="s">
        <v>113</v>
      </c>
      <c r="E126" s="158" t="s">
        <v>289</v>
      </c>
      <c r="F126" s="159" t="s">
        <v>290</v>
      </c>
      <c r="G126" s="160" t="s">
        <v>133</v>
      </c>
      <c r="H126" s="161">
        <v>115.52</v>
      </c>
      <c r="I126" s="162"/>
      <c r="J126" s="163">
        <f t="shared" si="10"/>
        <v>0</v>
      </c>
      <c r="K126" s="159" t="s">
        <v>117</v>
      </c>
      <c r="L126" s="56"/>
      <c r="M126" s="164" t="s">
        <v>21</v>
      </c>
      <c r="N126" s="165" t="s">
        <v>40</v>
      </c>
      <c r="O126" s="37"/>
      <c r="P126" s="166">
        <f t="shared" si="11"/>
        <v>0</v>
      </c>
      <c r="Q126" s="166">
        <v>0</v>
      </c>
      <c r="R126" s="166">
        <f t="shared" si="12"/>
        <v>0</v>
      </c>
      <c r="S126" s="166">
        <v>0</v>
      </c>
      <c r="T126" s="167">
        <f t="shared" si="13"/>
        <v>0</v>
      </c>
      <c r="AR126" s="19" t="s">
        <v>118</v>
      </c>
      <c r="AT126" s="19" t="s">
        <v>113</v>
      </c>
      <c r="AU126" s="19" t="s">
        <v>69</v>
      </c>
      <c r="AY126" s="19" t="s">
        <v>119</v>
      </c>
      <c r="BE126" s="168">
        <f t="shared" si="14"/>
        <v>0</v>
      </c>
      <c r="BF126" s="168">
        <f t="shared" si="15"/>
        <v>0</v>
      </c>
      <c r="BG126" s="168">
        <f t="shared" si="16"/>
        <v>0</v>
      </c>
      <c r="BH126" s="168">
        <f t="shared" si="17"/>
        <v>0</v>
      </c>
      <c r="BI126" s="168">
        <f t="shared" si="18"/>
        <v>0</v>
      </c>
      <c r="BJ126" s="19" t="s">
        <v>76</v>
      </c>
      <c r="BK126" s="168">
        <f t="shared" si="19"/>
        <v>0</v>
      </c>
      <c r="BL126" s="19" t="s">
        <v>118</v>
      </c>
      <c r="BM126" s="19" t="s">
        <v>291</v>
      </c>
    </row>
    <row r="127" spans="2:65" s="1" customFormat="1" ht="16.5" customHeight="1">
      <c r="B127" s="36"/>
      <c r="C127" s="169" t="s">
        <v>292</v>
      </c>
      <c r="D127" s="169" t="s">
        <v>280</v>
      </c>
      <c r="E127" s="170" t="s">
        <v>293</v>
      </c>
      <c r="F127" s="171" t="s">
        <v>294</v>
      </c>
      <c r="G127" s="172" t="s">
        <v>116</v>
      </c>
      <c r="H127" s="173">
        <v>72</v>
      </c>
      <c r="I127" s="174"/>
      <c r="J127" s="175">
        <f t="shared" si="10"/>
        <v>0</v>
      </c>
      <c r="K127" s="171" t="s">
        <v>117</v>
      </c>
      <c r="L127" s="176"/>
      <c r="M127" s="177" t="s">
        <v>21</v>
      </c>
      <c r="N127" s="178" t="s">
        <v>40</v>
      </c>
      <c r="O127" s="37"/>
      <c r="P127" s="166">
        <f t="shared" si="11"/>
        <v>0</v>
      </c>
      <c r="Q127" s="166">
        <v>10.06</v>
      </c>
      <c r="R127" s="166">
        <f t="shared" si="12"/>
        <v>724.32</v>
      </c>
      <c r="S127" s="166">
        <v>0</v>
      </c>
      <c r="T127" s="167">
        <f t="shared" si="13"/>
        <v>0</v>
      </c>
      <c r="AR127" s="19" t="s">
        <v>129</v>
      </c>
      <c r="AT127" s="19" t="s">
        <v>280</v>
      </c>
      <c r="AU127" s="19" t="s">
        <v>69</v>
      </c>
      <c r="AY127" s="19" t="s">
        <v>119</v>
      </c>
      <c r="BE127" s="168">
        <f t="shared" si="14"/>
        <v>0</v>
      </c>
      <c r="BF127" s="168">
        <f t="shared" si="15"/>
        <v>0</v>
      </c>
      <c r="BG127" s="168">
        <f t="shared" si="16"/>
        <v>0</v>
      </c>
      <c r="BH127" s="168">
        <f t="shared" si="17"/>
        <v>0</v>
      </c>
      <c r="BI127" s="168">
        <f t="shared" si="18"/>
        <v>0</v>
      </c>
      <c r="BJ127" s="19" t="s">
        <v>76</v>
      </c>
      <c r="BK127" s="168">
        <f t="shared" si="19"/>
        <v>0</v>
      </c>
      <c r="BL127" s="19" t="s">
        <v>118</v>
      </c>
      <c r="BM127" s="19" t="s">
        <v>295</v>
      </c>
    </row>
    <row r="128" spans="2:65" s="1" customFormat="1" ht="25.5" customHeight="1">
      <c r="B128" s="36"/>
      <c r="C128" s="157" t="s">
        <v>210</v>
      </c>
      <c r="D128" s="157" t="s">
        <v>113</v>
      </c>
      <c r="E128" s="158" t="s">
        <v>296</v>
      </c>
      <c r="F128" s="159" t="s">
        <v>297</v>
      </c>
      <c r="G128" s="160" t="s">
        <v>133</v>
      </c>
      <c r="H128" s="161">
        <v>0.72</v>
      </c>
      <c r="I128" s="162"/>
      <c r="J128" s="163">
        <f t="shared" si="10"/>
        <v>0</v>
      </c>
      <c r="K128" s="159" t="s">
        <v>117</v>
      </c>
      <c r="L128" s="56"/>
      <c r="M128" s="164" t="s">
        <v>21</v>
      </c>
      <c r="N128" s="165" t="s">
        <v>40</v>
      </c>
      <c r="O128" s="37"/>
      <c r="P128" s="166">
        <f t="shared" si="11"/>
        <v>0</v>
      </c>
      <c r="Q128" s="166">
        <v>0</v>
      </c>
      <c r="R128" s="166">
        <f t="shared" si="12"/>
        <v>0</v>
      </c>
      <c r="S128" s="166">
        <v>0</v>
      </c>
      <c r="T128" s="167">
        <f t="shared" si="13"/>
        <v>0</v>
      </c>
      <c r="AR128" s="19" t="s">
        <v>118</v>
      </c>
      <c r="AT128" s="19" t="s">
        <v>113</v>
      </c>
      <c r="AU128" s="19" t="s">
        <v>69</v>
      </c>
      <c r="AY128" s="19" t="s">
        <v>119</v>
      </c>
      <c r="BE128" s="168">
        <f t="shared" si="14"/>
        <v>0</v>
      </c>
      <c r="BF128" s="168">
        <f t="shared" si="15"/>
        <v>0</v>
      </c>
      <c r="BG128" s="168">
        <f t="shared" si="16"/>
        <v>0</v>
      </c>
      <c r="BH128" s="168">
        <f t="shared" si="17"/>
        <v>0</v>
      </c>
      <c r="BI128" s="168">
        <f t="shared" si="18"/>
        <v>0</v>
      </c>
      <c r="BJ128" s="19" t="s">
        <v>76</v>
      </c>
      <c r="BK128" s="168">
        <f t="shared" si="19"/>
        <v>0</v>
      </c>
      <c r="BL128" s="19" t="s">
        <v>118</v>
      </c>
      <c r="BM128" s="19" t="s">
        <v>298</v>
      </c>
    </row>
    <row r="129" spans="2:65" s="1" customFormat="1" ht="16.5" customHeight="1">
      <c r="B129" s="36"/>
      <c r="C129" s="169" t="s">
        <v>299</v>
      </c>
      <c r="D129" s="169" t="s">
        <v>280</v>
      </c>
      <c r="E129" s="170" t="s">
        <v>300</v>
      </c>
      <c r="F129" s="171" t="s">
        <v>301</v>
      </c>
      <c r="G129" s="172" t="s">
        <v>116</v>
      </c>
      <c r="H129" s="173">
        <v>2</v>
      </c>
      <c r="I129" s="174"/>
      <c r="J129" s="175">
        <f t="shared" si="10"/>
        <v>0</v>
      </c>
      <c r="K129" s="171" t="s">
        <v>117</v>
      </c>
      <c r="L129" s="176"/>
      <c r="M129" s="177" t="s">
        <v>21</v>
      </c>
      <c r="N129" s="178" t="s">
        <v>40</v>
      </c>
      <c r="O129" s="37"/>
      <c r="P129" s="166">
        <f t="shared" si="11"/>
        <v>0</v>
      </c>
      <c r="Q129" s="166">
        <v>0</v>
      </c>
      <c r="R129" s="166">
        <f t="shared" si="12"/>
        <v>0</v>
      </c>
      <c r="S129" s="166">
        <v>0</v>
      </c>
      <c r="T129" s="167">
        <f t="shared" si="13"/>
        <v>0</v>
      </c>
      <c r="AR129" s="19" t="s">
        <v>129</v>
      </c>
      <c r="AT129" s="19" t="s">
        <v>280</v>
      </c>
      <c r="AU129" s="19" t="s">
        <v>69</v>
      </c>
      <c r="AY129" s="19" t="s">
        <v>119</v>
      </c>
      <c r="BE129" s="168">
        <f t="shared" si="14"/>
        <v>0</v>
      </c>
      <c r="BF129" s="168">
        <f t="shared" si="15"/>
        <v>0</v>
      </c>
      <c r="BG129" s="168">
        <f t="shared" si="16"/>
        <v>0</v>
      </c>
      <c r="BH129" s="168">
        <f t="shared" si="17"/>
        <v>0</v>
      </c>
      <c r="BI129" s="168">
        <f t="shared" si="18"/>
        <v>0</v>
      </c>
      <c r="BJ129" s="19" t="s">
        <v>76</v>
      </c>
      <c r="BK129" s="168">
        <f t="shared" si="19"/>
        <v>0</v>
      </c>
      <c r="BL129" s="19" t="s">
        <v>118</v>
      </c>
      <c r="BM129" s="19" t="s">
        <v>302</v>
      </c>
    </row>
    <row r="130" spans="2:65" s="1" customFormat="1" ht="16.5" customHeight="1">
      <c r="B130" s="36"/>
      <c r="C130" s="169" t="s">
        <v>214</v>
      </c>
      <c r="D130" s="169" t="s">
        <v>280</v>
      </c>
      <c r="E130" s="170" t="s">
        <v>303</v>
      </c>
      <c r="F130" s="171" t="s">
        <v>304</v>
      </c>
      <c r="G130" s="172" t="s">
        <v>116</v>
      </c>
      <c r="H130" s="173">
        <v>2</v>
      </c>
      <c r="I130" s="174"/>
      <c r="J130" s="175">
        <f t="shared" si="10"/>
        <v>0</v>
      </c>
      <c r="K130" s="171" t="s">
        <v>117</v>
      </c>
      <c r="L130" s="176"/>
      <c r="M130" s="177" t="s">
        <v>21</v>
      </c>
      <c r="N130" s="178" t="s">
        <v>40</v>
      </c>
      <c r="O130" s="37"/>
      <c r="P130" s="166">
        <f t="shared" si="11"/>
        <v>0</v>
      </c>
      <c r="Q130" s="166">
        <v>0</v>
      </c>
      <c r="R130" s="166">
        <f t="shared" si="12"/>
        <v>0</v>
      </c>
      <c r="S130" s="166">
        <v>0</v>
      </c>
      <c r="T130" s="167">
        <f t="shared" si="13"/>
        <v>0</v>
      </c>
      <c r="AR130" s="19" t="s">
        <v>129</v>
      </c>
      <c r="AT130" s="19" t="s">
        <v>280</v>
      </c>
      <c r="AU130" s="19" t="s">
        <v>69</v>
      </c>
      <c r="AY130" s="19" t="s">
        <v>119</v>
      </c>
      <c r="BE130" s="168">
        <f t="shared" si="14"/>
        <v>0</v>
      </c>
      <c r="BF130" s="168">
        <f t="shared" si="15"/>
        <v>0</v>
      </c>
      <c r="BG130" s="168">
        <f t="shared" si="16"/>
        <v>0</v>
      </c>
      <c r="BH130" s="168">
        <f t="shared" si="17"/>
        <v>0</v>
      </c>
      <c r="BI130" s="168">
        <f t="shared" si="18"/>
        <v>0</v>
      </c>
      <c r="BJ130" s="19" t="s">
        <v>76</v>
      </c>
      <c r="BK130" s="168">
        <f t="shared" si="19"/>
        <v>0</v>
      </c>
      <c r="BL130" s="19" t="s">
        <v>118</v>
      </c>
      <c r="BM130" s="19" t="s">
        <v>305</v>
      </c>
    </row>
    <row r="131" spans="2:65" s="1" customFormat="1" ht="16.5" customHeight="1">
      <c r="B131" s="36"/>
      <c r="C131" s="169" t="s">
        <v>306</v>
      </c>
      <c r="D131" s="169" t="s">
        <v>280</v>
      </c>
      <c r="E131" s="170" t="s">
        <v>307</v>
      </c>
      <c r="F131" s="171" t="s">
        <v>308</v>
      </c>
      <c r="G131" s="172" t="s">
        <v>116</v>
      </c>
      <c r="H131" s="173">
        <v>2</v>
      </c>
      <c r="I131" s="174"/>
      <c r="J131" s="175">
        <f t="shared" si="10"/>
        <v>0</v>
      </c>
      <c r="K131" s="171" t="s">
        <v>117</v>
      </c>
      <c r="L131" s="176"/>
      <c r="M131" s="177" t="s">
        <v>21</v>
      </c>
      <c r="N131" s="178" t="s">
        <v>40</v>
      </c>
      <c r="O131" s="37"/>
      <c r="P131" s="166">
        <f t="shared" si="11"/>
        <v>0</v>
      </c>
      <c r="Q131" s="166">
        <v>0</v>
      </c>
      <c r="R131" s="166">
        <f t="shared" si="12"/>
        <v>0</v>
      </c>
      <c r="S131" s="166">
        <v>0</v>
      </c>
      <c r="T131" s="167">
        <f t="shared" si="13"/>
        <v>0</v>
      </c>
      <c r="AR131" s="19" t="s">
        <v>129</v>
      </c>
      <c r="AT131" s="19" t="s">
        <v>280</v>
      </c>
      <c r="AU131" s="19" t="s">
        <v>69</v>
      </c>
      <c r="AY131" s="19" t="s">
        <v>119</v>
      </c>
      <c r="BE131" s="168">
        <f t="shared" si="14"/>
        <v>0</v>
      </c>
      <c r="BF131" s="168">
        <f t="shared" si="15"/>
        <v>0</v>
      </c>
      <c r="BG131" s="168">
        <f t="shared" si="16"/>
        <v>0</v>
      </c>
      <c r="BH131" s="168">
        <f t="shared" si="17"/>
        <v>0</v>
      </c>
      <c r="BI131" s="168">
        <f t="shared" si="18"/>
        <v>0</v>
      </c>
      <c r="BJ131" s="19" t="s">
        <v>76</v>
      </c>
      <c r="BK131" s="168">
        <f t="shared" si="19"/>
        <v>0</v>
      </c>
      <c r="BL131" s="19" t="s">
        <v>118</v>
      </c>
      <c r="BM131" s="19" t="s">
        <v>309</v>
      </c>
    </row>
    <row r="132" spans="2:65" s="1" customFormat="1" ht="16.5" customHeight="1">
      <c r="B132" s="36"/>
      <c r="C132" s="169" t="s">
        <v>217</v>
      </c>
      <c r="D132" s="169" t="s">
        <v>280</v>
      </c>
      <c r="E132" s="170" t="s">
        <v>310</v>
      </c>
      <c r="F132" s="171" t="s">
        <v>311</v>
      </c>
      <c r="G132" s="172" t="s">
        <v>116</v>
      </c>
      <c r="H132" s="173">
        <v>6</v>
      </c>
      <c r="I132" s="174"/>
      <c r="J132" s="175">
        <f t="shared" si="10"/>
        <v>0</v>
      </c>
      <c r="K132" s="171" t="s">
        <v>117</v>
      </c>
      <c r="L132" s="176"/>
      <c r="M132" s="177" t="s">
        <v>21</v>
      </c>
      <c r="N132" s="178" t="s">
        <v>40</v>
      </c>
      <c r="O132" s="37"/>
      <c r="P132" s="166">
        <f t="shared" si="11"/>
        <v>0</v>
      </c>
      <c r="Q132" s="166">
        <v>0</v>
      </c>
      <c r="R132" s="166">
        <f t="shared" si="12"/>
        <v>0</v>
      </c>
      <c r="S132" s="166">
        <v>0</v>
      </c>
      <c r="T132" s="167">
        <f t="shared" si="13"/>
        <v>0</v>
      </c>
      <c r="AR132" s="19" t="s">
        <v>129</v>
      </c>
      <c r="AT132" s="19" t="s">
        <v>280</v>
      </c>
      <c r="AU132" s="19" t="s">
        <v>69</v>
      </c>
      <c r="AY132" s="19" t="s">
        <v>119</v>
      </c>
      <c r="BE132" s="168">
        <f t="shared" si="14"/>
        <v>0</v>
      </c>
      <c r="BF132" s="168">
        <f t="shared" si="15"/>
        <v>0</v>
      </c>
      <c r="BG132" s="168">
        <f t="shared" si="16"/>
        <v>0</v>
      </c>
      <c r="BH132" s="168">
        <f t="shared" si="17"/>
        <v>0</v>
      </c>
      <c r="BI132" s="168">
        <f t="shared" si="18"/>
        <v>0</v>
      </c>
      <c r="BJ132" s="19" t="s">
        <v>76</v>
      </c>
      <c r="BK132" s="168">
        <f t="shared" si="19"/>
        <v>0</v>
      </c>
      <c r="BL132" s="19" t="s">
        <v>118</v>
      </c>
      <c r="BM132" s="19" t="s">
        <v>312</v>
      </c>
    </row>
    <row r="133" spans="2:65" s="1" customFormat="1" ht="16.5" customHeight="1">
      <c r="B133" s="36"/>
      <c r="C133" s="169" t="s">
        <v>313</v>
      </c>
      <c r="D133" s="169" t="s">
        <v>280</v>
      </c>
      <c r="E133" s="170" t="s">
        <v>314</v>
      </c>
      <c r="F133" s="171" t="s">
        <v>315</v>
      </c>
      <c r="G133" s="172" t="s">
        <v>116</v>
      </c>
      <c r="H133" s="173">
        <v>16</v>
      </c>
      <c r="I133" s="174"/>
      <c r="J133" s="175">
        <f t="shared" si="10"/>
        <v>0</v>
      </c>
      <c r="K133" s="171" t="s">
        <v>117</v>
      </c>
      <c r="L133" s="176"/>
      <c r="M133" s="177" t="s">
        <v>21</v>
      </c>
      <c r="N133" s="178" t="s">
        <v>40</v>
      </c>
      <c r="O133" s="37"/>
      <c r="P133" s="166">
        <f t="shared" si="11"/>
        <v>0</v>
      </c>
      <c r="Q133" s="166">
        <v>0</v>
      </c>
      <c r="R133" s="166">
        <f t="shared" si="12"/>
        <v>0</v>
      </c>
      <c r="S133" s="166">
        <v>0</v>
      </c>
      <c r="T133" s="167">
        <f t="shared" si="13"/>
        <v>0</v>
      </c>
      <c r="AR133" s="19" t="s">
        <v>129</v>
      </c>
      <c r="AT133" s="19" t="s">
        <v>280</v>
      </c>
      <c r="AU133" s="19" t="s">
        <v>69</v>
      </c>
      <c r="AY133" s="19" t="s">
        <v>119</v>
      </c>
      <c r="BE133" s="168">
        <f t="shared" si="14"/>
        <v>0</v>
      </c>
      <c r="BF133" s="168">
        <f t="shared" si="15"/>
        <v>0</v>
      </c>
      <c r="BG133" s="168">
        <f t="shared" si="16"/>
        <v>0</v>
      </c>
      <c r="BH133" s="168">
        <f t="shared" si="17"/>
        <v>0</v>
      </c>
      <c r="BI133" s="168">
        <f t="shared" si="18"/>
        <v>0</v>
      </c>
      <c r="BJ133" s="19" t="s">
        <v>76</v>
      </c>
      <c r="BK133" s="168">
        <f t="shared" si="19"/>
        <v>0</v>
      </c>
      <c r="BL133" s="19" t="s">
        <v>118</v>
      </c>
      <c r="BM133" s="19" t="s">
        <v>316</v>
      </c>
    </row>
    <row r="134" spans="2:65" s="1" customFormat="1" ht="16.5" customHeight="1">
      <c r="B134" s="36"/>
      <c r="C134" s="169" t="s">
        <v>221</v>
      </c>
      <c r="D134" s="169" t="s">
        <v>280</v>
      </c>
      <c r="E134" s="170" t="s">
        <v>317</v>
      </c>
      <c r="F134" s="171" t="s">
        <v>318</v>
      </c>
      <c r="G134" s="172" t="s">
        <v>116</v>
      </c>
      <c r="H134" s="173">
        <v>16</v>
      </c>
      <c r="I134" s="174"/>
      <c r="J134" s="175">
        <f t="shared" si="10"/>
        <v>0</v>
      </c>
      <c r="K134" s="171" t="s">
        <v>117</v>
      </c>
      <c r="L134" s="176"/>
      <c r="M134" s="177" t="s">
        <v>21</v>
      </c>
      <c r="N134" s="178" t="s">
        <v>40</v>
      </c>
      <c r="O134" s="37"/>
      <c r="P134" s="166">
        <f t="shared" si="11"/>
        <v>0</v>
      </c>
      <c r="Q134" s="166">
        <v>0</v>
      </c>
      <c r="R134" s="166">
        <f t="shared" si="12"/>
        <v>0</v>
      </c>
      <c r="S134" s="166">
        <v>0</v>
      </c>
      <c r="T134" s="167">
        <f t="shared" si="13"/>
        <v>0</v>
      </c>
      <c r="AR134" s="19" t="s">
        <v>129</v>
      </c>
      <c r="AT134" s="19" t="s">
        <v>280</v>
      </c>
      <c r="AU134" s="19" t="s">
        <v>69</v>
      </c>
      <c r="AY134" s="19" t="s">
        <v>119</v>
      </c>
      <c r="BE134" s="168">
        <f t="shared" si="14"/>
        <v>0</v>
      </c>
      <c r="BF134" s="168">
        <f t="shared" si="15"/>
        <v>0</v>
      </c>
      <c r="BG134" s="168">
        <f t="shared" si="16"/>
        <v>0</v>
      </c>
      <c r="BH134" s="168">
        <f t="shared" si="17"/>
        <v>0</v>
      </c>
      <c r="BI134" s="168">
        <f t="shared" si="18"/>
        <v>0</v>
      </c>
      <c r="BJ134" s="19" t="s">
        <v>76</v>
      </c>
      <c r="BK134" s="168">
        <f t="shared" si="19"/>
        <v>0</v>
      </c>
      <c r="BL134" s="19" t="s">
        <v>118</v>
      </c>
      <c r="BM134" s="19" t="s">
        <v>319</v>
      </c>
    </row>
    <row r="135" spans="2:65" s="1" customFormat="1" ht="16.5" customHeight="1">
      <c r="B135" s="36"/>
      <c r="C135" s="169" t="s">
        <v>320</v>
      </c>
      <c r="D135" s="169" t="s">
        <v>280</v>
      </c>
      <c r="E135" s="170" t="s">
        <v>321</v>
      </c>
      <c r="F135" s="171" t="s">
        <v>322</v>
      </c>
      <c r="G135" s="172" t="s">
        <v>189</v>
      </c>
      <c r="H135" s="173">
        <v>1.2</v>
      </c>
      <c r="I135" s="174"/>
      <c r="J135" s="175">
        <f t="shared" si="10"/>
        <v>0</v>
      </c>
      <c r="K135" s="171" t="s">
        <v>117</v>
      </c>
      <c r="L135" s="176"/>
      <c r="M135" s="177" t="s">
        <v>21</v>
      </c>
      <c r="N135" s="178" t="s">
        <v>40</v>
      </c>
      <c r="O135" s="37"/>
      <c r="P135" s="166">
        <f t="shared" si="11"/>
        <v>0</v>
      </c>
      <c r="Q135" s="166">
        <v>0</v>
      </c>
      <c r="R135" s="166">
        <f t="shared" si="12"/>
        <v>0</v>
      </c>
      <c r="S135" s="166">
        <v>0</v>
      </c>
      <c r="T135" s="167">
        <f t="shared" si="13"/>
        <v>0</v>
      </c>
      <c r="AR135" s="19" t="s">
        <v>129</v>
      </c>
      <c r="AT135" s="19" t="s">
        <v>280</v>
      </c>
      <c r="AU135" s="19" t="s">
        <v>69</v>
      </c>
      <c r="AY135" s="19" t="s">
        <v>119</v>
      </c>
      <c r="BE135" s="168">
        <f t="shared" si="14"/>
        <v>0</v>
      </c>
      <c r="BF135" s="168">
        <f t="shared" si="15"/>
        <v>0</v>
      </c>
      <c r="BG135" s="168">
        <f t="shared" si="16"/>
        <v>0</v>
      </c>
      <c r="BH135" s="168">
        <f t="shared" si="17"/>
        <v>0</v>
      </c>
      <c r="BI135" s="168">
        <f t="shared" si="18"/>
        <v>0</v>
      </c>
      <c r="BJ135" s="19" t="s">
        <v>76</v>
      </c>
      <c r="BK135" s="168">
        <f t="shared" si="19"/>
        <v>0</v>
      </c>
      <c r="BL135" s="19" t="s">
        <v>118</v>
      </c>
      <c r="BM135" s="19" t="s">
        <v>323</v>
      </c>
    </row>
    <row r="136" spans="2:65" s="1" customFormat="1" ht="16.5" customHeight="1">
      <c r="B136" s="36"/>
      <c r="C136" s="169" t="s">
        <v>224</v>
      </c>
      <c r="D136" s="169" t="s">
        <v>280</v>
      </c>
      <c r="E136" s="170" t="s">
        <v>324</v>
      </c>
      <c r="F136" s="171" t="s">
        <v>325</v>
      </c>
      <c r="G136" s="172" t="s">
        <v>116</v>
      </c>
      <c r="H136" s="173">
        <v>7</v>
      </c>
      <c r="I136" s="174"/>
      <c r="J136" s="175">
        <f t="shared" si="10"/>
        <v>0</v>
      </c>
      <c r="K136" s="171" t="s">
        <v>117</v>
      </c>
      <c r="L136" s="176"/>
      <c r="M136" s="177" t="s">
        <v>21</v>
      </c>
      <c r="N136" s="178" t="s">
        <v>40</v>
      </c>
      <c r="O136" s="37"/>
      <c r="P136" s="166">
        <f t="shared" si="11"/>
        <v>0</v>
      </c>
      <c r="Q136" s="166">
        <v>0</v>
      </c>
      <c r="R136" s="166">
        <f t="shared" si="12"/>
        <v>0</v>
      </c>
      <c r="S136" s="166">
        <v>0</v>
      </c>
      <c r="T136" s="167">
        <f t="shared" si="13"/>
        <v>0</v>
      </c>
      <c r="AR136" s="19" t="s">
        <v>129</v>
      </c>
      <c r="AT136" s="19" t="s">
        <v>280</v>
      </c>
      <c r="AU136" s="19" t="s">
        <v>69</v>
      </c>
      <c r="AY136" s="19" t="s">
        <v>119</v>
      </c>
      <c r="BE136" s="168">
        <f t="shared" si="14"/>
        <v>0</v>
      </c>
      <c r="BF136" s="168">
        <f t="shared" si="15"/>
        <v>0</v>
      </c>
      <c r="BG136" s="168">
        <f t="shared" si="16"/>
        <v>0</v>
      </c>
      <c r="BH136" s="168">
        <f t="shared" si="17"/>
        <v>0</v>
      </c>
      <c r="BI136" s="168">
        <f t="shared" si="18"/>
        <v>0</v>
      </c>
      <c r="BJ136" s="19" t="s">
        <v>76</v>
      </c>
      <c r="BK136" s="168">
        <f t="shared" si="19"/>
        <v>0</v>
      </c>
      <c r="BL136" s="19" t="s">
        <v>118</v>
      </c>
      <c r="BM136" s="19" t="s">
        <v>326</v>
      </c>
    </row>
    <row r="137" spans="2:65" s="1" customFormat="1" ht="25.5" customHeight="1">
      <c r="B137" s="36"/>
      <c r="C137" s="169" t="s">
        <v>327</v>
      </c>
      <c r="D137" s="169" t="s">
        <v>280</v>
      </c>
      <c r="E137" s="170" t="s">
        <v>328</v>
      </c>
      <c r="F137" s="171" t="s">
        <v>329</v>
      </c>
      <c r="G137" s="172" t="s">
        <v>116</v>
      </c>
      <c r="H137" s="173">
        <v>80</v>
      </c>
      <c r="I137" s="174"/>
      <c r="J137" s="175">
        <f t="shared" si="10"/>
        <v>0</v>
      </c>
      <c r="K137" s="171" t="s">
        <v>117</v>
      </c>
      <c r="L137" s="176"/>
      <c r="M137" s="177" t="s">
        <v>21</v>
      </c>
      <c r="N137" s="178" t="s">
        <v>40</v>
      </c>
      <c r="O137" s="37"/>
      <c r="P137" s="166">
        <f t="shared" si="11"/>
        <v>0</v>
      </c>
      <c r="Q137" s="166">
        <v>0</v>
      </c>
      <c r="R137" s="166">
        <f t="shared" si="12"/>
        <v>0</v>
      </c>
      <c r="S137" s="166">
        <v>0</v>
      </c>
      <c r="T137" s="167">
        <f t="shared" si="13"/>
        <v>0</v>
      </c>
      <c r="AR137" s="19" t="s">
        <v>129</v>
      </c>
      <c r="AT137" s="19" t="s">
        <v>280</v>
      </c>
      <c r="AU137" s="19" t="s">
        <v>69</v>
      </c>
      <c r="AY137" s="19" t="s">
        <v>119</v>
      </c>
      <c r="BE137" s="168">
        <f t="shared" si="14"/>
        <v>0</v>
      </c>
      <c r="BF137" s="168">
        <f t="shared" si="15"/>
        <v>0</v>
      </c>
      <c r="BG137" s="168">
        <f t="shared" si="16"/>
        <v>0</v>
      </c>
      <c r="BH137" s="168">
        <f t="shared" si="17"/>
        <v>0</v>
      </c>
      <c r="BI137" s="168">
        <f t="shared" si="18"/>
        <v>0</v>
      </c>
      <c r="BJ137" s="19" t="s">
        <v>76</v>
      </c>
      <c r="BK137" s="168">
        <f t="shared" si="19"/>
        <v>0</v>
      </c>
      <c r="BL137" s="19" t="s">
        <v>118</v>
      </c>
      <c r="BM137" s="19" t="s">
        <v>330</v>
      </c>
    </row>
    <row r="138" spans="2:65" s="1" customFormat="1" ht="16.5" customHeight="1">
      <c r="B138" s="36"/>
      <c r="C138" s="169" t="s">
        <v>228</v>
      </c>
      <c r="D138" s="169" t="s">
        <v>280</v>
      </c>
      <c r="E138" s="170" t="s">
        <v>331</v>
      </c>
      <c r="F138" s="171" t="s">
        <v>332</v>
      </c>
      <c r="G138" s="172" t="s">
        <v>116</v>
      </c>
      <c r="H138" s="173">
        <v>876</v>
      </c>
      <c r="I138" s="174"/>
      <c r="J138" s="175">
        <f t="shared" si="10"/>
        <v>0</v>
      </c>
      <c r="K138" s="171" t="s">
        <v>117</v>
      </c>
      <c r="L138" s="176"/>
      <c r="M138" s="177" t="s">
        <v>21</v>
      </c>
      <c r="N138" s="178" t="s">
        <v>40</v>
      </c>
      <c r="O138" s="37"/>
      <c r="P138" s="166">
        <f t="shared" si="11"/>
        <v>0</v>
      </c>
      <c r="Q138" s="166">
        <v>0</v>
      </c>
      <c r="R138" s="166">
        <f t="shared" si="12"/>
        <v>0</v>
      </c>
      <c r="S138" s="166">
        <v>0</v>
      </c>
      <c r="T138" s="167">
        <f t="shared" si="13"/>
        <v>0</v>
      </c>
      <c r="AR138" s="19" t="s">
        <v>129</v>
      </c>
      <c r="AT138" s="19" t="s">
        <v>280</v>
      </c>
      <c r="AU138" s="19" t="s">
        <v>69</v>
      </c>
      <c r="AY138" s="19" t="s">
        <v>119</v>
      </c>
      <c r="BE138" s="168">
        <f t="shared" si="14"/>
        <v>0</v>
      </c>
      <c r="BF138" s="168">
        <f t="shared" si="15"/>
        <v>0</v>
      </c>
      <c r="BG138" s="168">
        <f t="shared" si="16"/>
        <v>0</v>
      </c>
      <c r="BH138" s="168">
        <f t="shared" si="17"/>
        <v>0</v>
      </c>
      <c r="BI138" s="168">
        <f t="shared" si="18"/>
        <v>0</v>
      </c>
      <c r="BJ138" s="19" t="s">
        <v>76</v>
      </c>
      <c r="BK138" s="168">
        <f t="shared" si="19"/>
        <v>0</v>
      </c>
      <c r="BL138" s="19" t="s">
        <v>118</v>
      </c>
      <c r="BM138" s="19" t="s">
        <v>333</v>
      </c>
    </row>
    <row r="139" spans="2:65" s="1" customFormat="1" ht="16.5" customHeight="1">
      <c r="B139" s="36"/>
      <c r="C139" s="169" t="s">
        <v>334</v>
      </c>
      <c r="D139" s="169" t="s">
        <v>280</v>
      </c>
      <c r="E139" s="170" t="s">
        <v>335</v>
      </c>
      <c r="F139" s="171" t="s">
        <v>336</v>
      </c>
      <c r="G139" s="172" t="s">
        <v>116</v>
      </c>
      <c r="H139" s="173">
        <v>478</v>
      </c>
      <c r="I139" s="174"/>
      <c r="J139" s="175">
        <f t="shared" si="10"/>
        <v>0</v>
      </c>
      <c r="K139" s="171" t="s">
        <v>117</v>
      </c>
      <c r="L139" s="176"/>
      <c r="M139" s="177" t="s">
        <v>21</v>
      </c>
      <c r="N139" s="178" t="s">
        <v>40</v>
      </c>
      <c r="O139" s="37"/>
      <c r="P139" s="166">
        <f t="shared" si="11"/>
        <v>0</v>
      </c>
      <c r="Q139" s="166">
        <v>0</v>
      </c>
      <c r="R139" s="166">
        <f t="shared" si="12"/>
        <v>0</v>
      </c>
      <c r="S139" s="166">
        <v>0</v>
      </c>
      <c r="T139" s="167">
        <f t="shared" si="13"/>
        <v>0</v>
      </c>
      <c r="AR139" s="19" t="s">
        <v>129</v>
      </c>
      <c r="AT139" s="19" t="s">
        <v>280</v>
      </c>
      <c r="AU139" s="19" t="s">
        <v>69</v>
      </c>
      <c r="AY139" s="19" t="s">
        <v>119</v>
      </c>
      <c r="BE139" s="168">
        <f t="shared" si="14"/>
        <v>0</v>
      </c>
      <c r="BF139" s="168">
        <f t="shared" si="15"/>
        <v>0</v>
      </c>
      <c r="BG139" s="168">
        <f t="shared" si="16"/>
        <v>0</v>
      </c>
      <c r="BH139" s="168">
        <f t="shared" si="17"/>
        <v>0</v>
      </c>
      <c r="BI139" s="168">
        <f t="shared" si="18"/>
        <v>0</v>
      </c>
      <c r="BJ139" s="19" t="s">
        <v>76</v>
      </c>
      <c r="BK139" s="168">
        <f t="shared" si="19"/>
        <v>0</v>
      </c>
      <c r="BL139" s="19" t="s">
        <v>118</v>
      </c>
      <c r="BM139" s="19" t="s">
        <v>337</v>
      </c>
    </row>
    <row r="140" spans="2:65" s="1" customFormat="1" ht="16.5" customHeight="1">
      <c r="B140" s="36"/>
      <c r="C140" s="169" t="s">
        <v>231</v>
      </c>
      <c r="D140" s="169" t="s">
        <v>280</v>
      </c>
      <c r="E140" s="170" t="s">
        <v>338</v>
      </c>
      <c r="F140" s="171" t="s">
        <v>339</v>
      </c>
      <c r="G140" s="172" t="s">
        <v>116</v>
      </c>
      <c r="H140" s="173">
        <v>4</v>
      </c>
      <c r="I140" s="174"/>
      <c r="J140" s="175">
        <f t="shared" si="10"/>
        <v>0</v>
      </c>
      <c r="K140" s="171" t="s">
        <v>117</v>
      </c>
      <c r="L140" s="176"/>
      <c r="M140" s="177" t="s">
        <v>21</v>
      </c>
      <c r="N140" s="178" t="s">
        <v>40</v>
      </c>
      <c r="O140" s="37"/>
      <c r="P140" s="166">
        <f t="shared" si="11"/>
        <v>0</v>
      </c>
      <c r="Q140" s="166">
        <v>0</v>
      </c>
      <c r="R140" s="166">
        <f t="shared" si="12"/>
        <v>0</v>
      </c>
      <c r="S140" s="166">
        <v>0</v>
      </c>
      <c r="T140" s="167">
        <f t="shared" si="13"/>
        <v>0</v>
      </c>
      <c r="AR140" s="19" t="s">
        <v>129</v>
      </c>
      <c r="AT140" s="19" t="s">
        <v>280</v>
      </c>
      <c r="AU140" s="19" t="s">
        <v>69</v>
      </c>
      <c r="AY140" s="19" t="s">
        <v>119</v>
      </c>
      <c r="BE140" s="168">
        <f t="shared" si="14"/>
        <v>0</v>
      </c>
      <c r="BF140" s="168">
        <f t="shared" si="15"/>
        <v>0</v>
      </c>
      <c r="BG140" s="168">
        <f t="shared" si="16"/>
        <v>0</v>
      </c>
      <c r="BH140" s="168">
        <f t="shared" si="17"/>
        <v>0</v>
      </c>
      <c r="BI140" s="168">
        <f t="shared" si="18"/>
        <v>0</v>
      </c>
      <c r="BJ140" s="19" t="s">
        <v>76</v>
      </c>
      <c r="BK140" s="168">
        <f t="shared" si="19"/>
        <v>0</v>
      </c>
      <c r="BL140" s="19" t="s">
        <v>118</v>
      </c>
      <c r="BM140" s="19" t="s">
        <v>340</v>
      </c>
    </row>
    <row r="141" spans="2:65" s="1" customFormat="1" ht="16.5" customHeight="1">
      <c r="B141" s="36"/>
      <c r="C141" s="169" t="s">
        <v>341</v>
      </c>
      <c r="D141" s="169" t="s">
        <v>280</v>
      </c>
      <c r="E141" s="170" t="s">
        <v>342</v>
      </c>
      <c r="F141" s="171" t="s">
        <v>343</v>
      </c>
      <c r="G141" s="172" t="s">
        <v>116</v>
      </c>
      <c r="H141" s="173">
        <v>8</v>
      </c>
      <c r="I141" s="174"/>
      <c r="J141" s="175">
        <f t="shared" ref="J141:J172" si="20">ROUND(I141*H141,2)</f>
        <v>0</v>
      </c>
      <c r="K141" s="171" t="s">
        <v>117</v>
      </c>
      <c r="L141" s="176"/>
      <c r="M141" s="177" t="s">
        <v>21</v>
      </c>
      <c r="N141" s="178" t="s">
        <v>40</v>
      </c>
      <c r="O141" s="37"/>
      <c r="P141" s="166">
        <f t="shared" ref="P141:P172" si="21">O141*H141</f>
        <v>0</v>
      </c>
      <c r="Q141" s="166">
        <v>0</v>
      </c>
      <c r="R141" s="166">
        <f t="shared" ref="R141:R172" si="22">Q141*H141</f>
        <v>0</v>
      </c>
      <c r="S141" s="166">
        <v>0</v>
      </c>
      <c r="T141" s="167">
        <f t="shared" ref="T141:T172" si="23">S141*H141</f>
        <v>0</v>
      </c>
      <c r="AR141" s="19" t="s">
        <v>129</v>
      </c>
      <c r="AT141" s="19" t="s">
        <v>280</v>
      </c>
      <c r="AU141" s="19" t="s">
        <v>69</v>
      </c>
      <c r="AY141" s="19" t="s">
        <v>119</v>
      </c>
      <c r="BE141" s="168">
        <f t="shared" si="14"/>
        <v>0</v>
      </c>
      <c r="BF141" s="168">
        <f t="shared" si="15"/>
        <v>0</v>
      </c>
      <c r="BG141" s="168">
        <f t="shared" si="16"/>
        <v>0</v>
      </c>
      <c r="BH141" s="168">
        <f t="shared" si="17"/>
        <v>0</v>
      </c>
      <c r="BI141" s="168">
        <f t="shared" si="18"/>
        <v>0</v>
      </c>
      <c r="BJ141" s="19" t="s">
        <v>76</v>
      </c>
      <c r="BK141" s="168">
        <f t="shared" si="19"/>
        <v>0</v>
      </c>
      <c r="BL141" s="19" t="s">
        <v>118</v>
      </c>
      <c r="BM141" s="19" t="s">
        <v>344</v>
      </c>
    </row>
    <row r="142" spans="2:65" s="1" customFormat="1" ht="16.5" customHeight="1">
      <c r="B142" s="36"/>
      <c r="C142" s="169" t="s">
        <v>235</v>
      </c>
      <c r="D142" s="169" t="s">
        <v>280</v>
      </c>
      <c r="E142" s="170" t="s">
        <v>345</v>
      </c>
      <c r="F142" s="171" t="s">
        <v>346</v>
      </c>
      <c r="G142" s="172" t="s">
        <v>116</v>
      </c>
      <c r="H142" s="173">
        <v>8</v>
      </c>
      <c r="I142" s="174"/>
      <c r="J142" s="175">
        <f t="shared" si="20"/>
        <v>0</v>
      </c>
      <c r="K142" s="171" t="s">
        <v>117</v>
      </c>
      <c r="L142" s="176"/>
      <c r="M142" s="177" t="s">
        <v>21</v>
      </c>
      <c r="N142" s="178" t="s">
        <v>40</v>
      </c>
      <c r="O142" s="37"/>
      <c r="P142" s="166">
        <f t="shared" si="21"/>
        <v>0</v>
      </c>
      <c r="Q142" s="166">
        <v>0</v>
      </c>
      <c r="R142" s="166">
        <f t="shared" si="22"/>
        <v>0</v>
      </c>
      <c r="S142" s="166">
        <v>0</v>
      </c>
      <c r="T142" s="167">
        <f t="shared" si="23"/>
        <v>0</v>
      </c>
      <c r="AR142" s="19" t="s">
        <v>129</v>
      </c>
      <c r="AT142" s="19" t="s">
        <v>280</v>
      </c>
      <c r="AU142" s="19" t="s">
        <v>69</v>
      </c>
      <c r="AY142" s="19" t="s">
        <v>119</v>
      </c>
      <c r="BE142" s="168">
        <f t="shared" si="14"/>
        <v>0</v>
      </c>
      <c r="BF142" s="168">
        <f t="shared" si="15"/>
        <v>0</v>
      </c>
      <c r="BG142" s="168">
        <f t="shared" si="16"/>
        <v>0</v>
      </c>
      <c r="BH142" s="168">
        <f t="shared" si="17"/>
        <v>0</v>
      </c>
      <c r="BI142" s="168">
        <f t="shared" si="18"/>
        <v>0</v>
      </c>
      <c r="BJ142" s="19" t="s">
        <v>76</v>
      </c>
      <c r="BK142" s="168">
        <f t="shared" si="19"/>
        <v>0</v>
      </c>
      <c r="BL142" s="19" t="s">
        <v>118</v>
      </c>
      <c r="BM142" s="19" t="s">
        <v>347</v>
      </c>
    </row>
    <row r="143" spans="2:65" s="1" customFormat="1" ht="16.5" customHeight="1">
      <c r="B143" s="36"/>
      <c r="C143" s="169" t="s">
        <v>348</v>
      </c>
      <c r="D143" s="169" t="s">
        <v>280</v>
      </c>
      <c r="E143" s="170" t="s">
        <v>349</v>
      </c>
      <c r="F143" s="171" t="s">
        <v>350</v>
      </c>
      <c r="G143" s="172" t="s">
        <v>116</v>
      </c>
      <c r="H143" s="173">
        <v>8</v>
      </c>
      <c r="I143" s="174"/>
      <c r="J143" s="175">
        <f t="shared" si="20"/>
        <v>0</v>
      </c>
      <c r="K143" s="171" t="s">
        <v>117</v>
      </c>
      <c r="L143" s="176"/>
      <c r="M143" s="177" t="s">
        <v>21</v>
      </c>
      <c r="N143" s="178" t="s">
        <v>40</v>
      </c>
      <c r="O143" s="37"/>
      <c r="P143" s="166">
        <f t="shared" si="21"/>
        <v>0</v>
      </c>
      <c r="Q143" s="166">
        <v>0</v>
      </c>
      <c r="R143" s="166">
        <f t="shared" si="22"/>
        <v>0</v>
      </c>
      <c r="S143" s="166">
        <v>0</v>
      </c>
      <c r="T143" s="167">
        <f t="shared" si="23"/>
        <v>0</v>
      </c>
      <c r="AR143" s="19" t="s">
        <v>129</v>
      </c>
      <c r="AT143" s="19" t="s">
        <v>280</v>
      </c>
      <c r="AU143" s="19" t="s">
        <v>69</v>
      </c>
      <c r="AY143" s="19" t="s">
        <v>119</v>
      </c>
      <c r="BE143" s="168">
        <f t="shared" si="14"/>
        <v>0</v>
      </c>
      <c r="BF143" s="168">
        <f t="shared" si="15"/>
        <v>0</v>
      </c>
      <c r="BG143" s="168">
        <f t="shared" si="16"/>
        <v>0</v>
      </c>
      <c r="BH143" s="168">
        <f t="shared" si="17"/>
        <v>0</v>
      </c>
      <c r="BI143" s="168">
        <f t="shared" si="18"/>
        <v>0</v>
      </c>
      <c r="BJ143" s="19" t="s">
        <v>76</v>
      </c>
      <c r="BK143" s="168">
        <f t="shared" si="19"/>
        <v>0</v>
      </c>
      <c r="BL143" s="19" t="s">
        <v>118</v>
      </c>
      <c r="BM143" s="19" t="s">
        <v>351</v>
      </c>
    </row>
    <row r="144" spans="2:65" s="1" customFormat="1" ht="25.5" customHeight="1">
      <c r="B144" s="36"/>
      <c r="C144" s="157" t="s">
        <v>238</v>
      </c>
      <c r="D144" s="157" t="s">
        <v>113</v>
      </c>
      <c r="E144" s="158" t="s">
        <v>262</v>
      </c>
      <c r="F144" s="159" t="s">
        <v>263</v>
      </c>
      <c r="G144" s="160" t="s">
        <v>133</v>
      </c>
      <c r="H144" s="161">
        <v>8.6720000000000006</v>
      </c>
      <c r="I144" s="162"/>
      <c r="J144" s="163">
        <f t="shared" si="20"/>
        <v>0</v>
      </c>
      <c r="K144" s="159" t="s">
        <v>117</v>
      </c>
      <c r="L144" s="56"/>
      <c r="M144" s="164" t="s">
        <v>21</v>
      </c>
      <c r="N144" s="165" t="s">
        <v>40</v>
      </c>
      <c r="O144" s="37"/>
      <c r="P144" s="166">
        <f t="shared" si="21"/>
        <v>0</v>
      </c>
      <c r="Q144" s="166">
        <v>0</v>
      </c>
      <c r="R144" s="166">
        <f t="shared" si="22"/>
        <v>0</v>
      </c>
      <c r="S144" s="166">
        <v>0</v>
      </c>
      <c r="T144" s="167">
        <f t="shared" si="23"/>
        <v>0</v>
      </c>
      <c r="AR144" s="19" t="s">
        <v>118</v>
      </c>
      <c r="AT144" s="19" t="s">
        <v>113</v>
      </c>
      <c r="AU144" s="19" t="s">
        <v>69</v>
      </c>
      <c r="AY144" s="19" t="s">
        <v>119</v>
      </c>
      <c r="BE144" s="168">
        <f t="shared" si="14"/>
        <v>0</v>
      </c>
      <c r="BF144" s="168">
        <f t="shared" si="15"/>
        <v>0</v>
      </c>
      <c r="BG144" s="168">
        <f t="shared" si="16"/>
        <v>0</v>
      </c>
      <c r="BH144" s="168">
        <f t="shared" si="17"/>
        <v>0</v>
      </c>
      <c r="BI144" s="168">
        <f t="shared" si="18"/>
        <v>0</v>
      </c>
      <c r="BJ144" s="19" t="s">
        <v>76</v>
      </c>
      <c r="BK144" s="168">
        <f t="shared" si="19"/>
        <v>0</v>
      </c>
      <c r="BL144" s="19" t="s">
        <v>118</v>
      </c>
      <c r="BM144" s="19" t="s">
        <v>352</v>
      </c>
    </row>
    <row r="145" spans="2:65" s="1" customFormat="1" ht="16.5" customHeight="1">
      <c r="B145" s="36"/>
      <c r="C145" s="169" t="s">
        <v>247</v>
      </c>
      <c r="D145" s="169" t="s">
        <v>280</v>
      </c>
      <c r="E145" s="170" t="s">
        <v>353</v>
      </c>
      <c r="F145" s="171" t="s">
        <v>354</v>
      </c>
      <c r="G145" s="172" t="s">
        <v>116</v>
      </c>
      <c r="H145" s="173">
        <v>20</v>
      </c>
      <c r="I145" s="174">
        <v>0</v>
      </c>
      <c r="J145" s="175">
        <f t="shared" si="20"/>
        <v>0</v>
      </c>
      <c r="K145" s="171" t="s">
        <v>117</v>
      </c>
      <c r="L145" s="176"/>
      <c r="M145" s="177" t="s">
        <v>21</v>
      </c>
      <c r="N145" s="178" t="s">
        <v>40</v>
      </c>
      <c r="O145" s="37"/>
      <c r="P145" s="166">
        <f t="shared" si="21"/>
        <v>0</v>
      </c>
      <c r="Q145" s="166">
        <v>0</v>
      </c>
      <c r="R145" s="166">
        <f t="shared" si="22"/>
        <v>0</v>
      </c>
      <c r="S145" s="166">
        <v>0</v>
      </c>
      <c r="T145" s="167">
        <f t="shared" si="23"/>
        <v>0</v>
      </c>
      <c r="AR145" s="19" t="s">
        <v>129</v>
      </c>
      <c r="AT145" s="19" t="s">
        <v>280</v>
      </c>
      <c r="AU145" s="19" t="s">
        <v>69</v>
      </c>
      <c r="AY145" s="19" t="s">
        <v>119</v>
      </c>
      <c r="BE145" s="168">
        <f t="shared" si="14"/>
        <v>0</v>
      </c>
      <c r="BF145" s="168">
        <f t="shared" si="15"/>
        <v>0</v>
      </c>
      <c r="BG145" s="168">
        <f t="shared" si="16"/>
        <v>0</v>
      </c>
      <c r="BH145" s="168">
        <f t="shared" si="17"/>
        <v>0</v>
      </c>
      <c r="BI145" s="168">
        <f t="shared" si="18"/>
        <v>0</v>
      </c>
      <c r="BJ145" s="19" t="s">
        <v>76</v>
      </c>
      <c r="BK145" s="168">
        <f t="shared" si="19"/>
        <v>0</v>
      </c>
      <c r="BL145" s="19" t="s">
        <v>118</v>
      </c>
      <c r="BM145" s="19" t="s">
        <v>355</v>
      </c>
    </row>
    <row r="146" spans="2:65" s="1" customFormat="1" ht="27">
      <c r="B146" s="36"/>
      <c r="C146" s="58"/>
      <c r="D146" s="179" t="s">
        <v>356</v>
      </c>
      <c r="E146" s="58"/>
      <c r="F146" s="180" t="s">
        <v>357</v>
      </c>
      <c r="G146" s="58"/>
      <c r="H146" s="58"/>
      <c r="I146" s="144"/>
      <c r="J146" s="58"/>
      <c r="K146" s="58"/>
      <c r="L146" s="56"/>
      <c r="M146" s="181"/>
      <c r="N146" s="37"/>
      <c r="O146" s="37"/>
      <c r="P146" s="37"/>
      <c r="Q146" s="37"/>
      <c r="R146" s="37"/>
      <c r="S146" s="37"/>
      <c r="T146" s="73"/>
      <c r="AT146" s="19" t="s">
        <v>356</v>
      </c>
      <c r="AU146" s="19" t="s">
        <v>69</v>
      </c>
    </row>
    <row r="147" spans="2:65" s="1" customFormat="1" ht="16.5" customHeight="1">
      <c r="B147" s="36"/>
      <c r="C147" s="169" t="s">
        <v>358</v>
      </c>
      <c r="D147" s="169" t="s">
        <v>280</v>
      </c>
      <c r="E147" s="170" t="s">
        <v>359</v>
      </c>
      <c r="F147" s="171" t="s">
        <v>360</v>
      </c>
      <c r="G147" s="172" t="s">
        <v>116</v>
      </c>
      <c r="H147" s="173">
        <v>11</v>
      </c>
      <c r="I147" s="174">
        <v>0</v>
      </c>
      <c r="J147" s="175">
        <f>ROUND(I147*H147,2)</f>
        <v>0</v>
      </c>
      <c r="K147" s="171" t="s">
        <v>117</v>
      </c>
      <c r="L147" s="176"/>
      <c r="M147" s="177" t="s">
        <v>21</v>
      </c>
      <c r="N147" s="178" t="s">
        <v>40</v>
      </c>
      <c r="O147" s="37"/>
      <c r="P147" s="166">
        <f>O147*H147</f>
        <v>0</v>
      </c>
      <c r="Q147" s="166">
        <v>0</v>
      </c>
      <c r="R147" s="166">
        <f>Q147*H147</f>
        <v>0</v>
      </c>
      <c r="S147" s="166">
        <v>0</v>
      </c>
      <c r="T147" s="167">
        <f>S147*H147</f>
        <v>0</v>
      </c>
      <c r="AR147" s="19" t="s">
        <v>129</v>
      </c>
      <c r="AT147" s="19" t="s">
        <v>280</v>
      </c>
      <c r="AU147" s="19" t="s">
        <v>69</v>
      </c>
      <c r="AY147" s="19" t="s">
        <v>119</v>
      </c>
      <c r="BE147" s="168">
        <f>IF(N147="základní",J147,0)</f>
        <v>0</v>
      </c>
      <c r="BF147" s="168">
        <f>IF(N147="snížená",J147,0)</f>
        <v>0</v>
      </c>
      <c r="BG147" s="168">
        <f>IF(N147="zákl. přenesená",J147,0)</f>
        <v>0</v>
      </c>
      <c r="BH147" s="168">
        <f>IF(N147="sníž. přenesená",J147,0)</f>
        <v>0</v>
      </c>
      <c r="BI147" s="168">
        <f>IF(N147="nulová",J147,0)</f>
        <v>0</v>
      </c>
      <c r="BJ147" s="19" t="s">
        <v>76</v>
      </c>
      <c r="BK147" s="168">
        <f>ROUND(I147*H147,2)</f>
        <v>0</v>
      </c>
      <c r="BL147" s="19" t="s">
        <v>118</v>
      </c>
      <c r="BM147" s="19" t="s">
        <v>361</v>
      </c>
    </row>
    <row r="148" spans="2:65" s="1" customFormat="1" ht="27">
      <c r="B148" s="36"/>
      <c r="C148" s="58"/>
      <c r="D148" s="179" t="s">
        <v>356</v>
      </c>
      <c r="E148" s="58"/>
      <c r="F148" s="180" t="s">
        <v>357</v>
      </c>
      <c r="G148" s="58"/>
      <c r="H148" s="58"/>
      <c r="I148" s="144"/>
      <c r="J148" s="58"/>
      <c r="K148" s="58"/>
      <c r="L148" s="56"/>
      <c r="M148" s="182"/>
      <c r="N148" s="183"/>
      <c r="O148" s="183"/>
      <c r="P148" s="183"/>
      <c r="Q148" s="183"/>
      <c r="R148" s="183"/>
      <c r="S148" s="183"/>
      <c r="T148" s="184"/>
      <c r="AT148" s="19" t="s">
        <v>356</v>
      </c>
      <c r="AU148" s="19" t="s">
        <v>69</v>
      </c>
    </row>
    <row r="149" spans="2:65" s="1" customFormat="1" ht="6.95" customHeight="1">
      <c r="B149" s="51"/>
      <c r="C149" s="52"/>
      <c r="D149" s="52"/>
      <c r="E149" s="52"/>
      <c r="F149" s="52"/>
      <c r="G149" s="52"/>
      <c r="H149" s="52"/>
      <c r="I149" s="134"/>
      <c r="J149" s="52"/>
      <c r="K149" s="52"/>
      <c r="L149" s="56"/>
    </row>
  </sheetData>
  <sheetProtection algorithmName="SHA-512" hashValue="1pTsC3ntkCx2K63os60gfhf7Gp7GYDZ40gxMEqzlnVmBA29Xwu29KzGD6a74ckQg1oftZo0bRxDVw5p7i6zcTQ==" saltValue="6tkixUs3jmm9f9aN3vJupkVyhk1q9QVs0a/z1Pw4LuAEdz+6+VB11GuKM9ZF/E2tJ1CLLCstPnBFlDu1piRIUQ==" spinCount="100000" sheet="1" objects="1" scenarios="1" formatColumns="0" formatRows="0" autoFilter="0"/>
  <autoFilter ref="C75:K148"/>
  <mergeCells count="10">
    <mergeCell ref="J51:J52"/>
    <mergeCell ref="E66:H66"/>
    <mergeCell ref="E68:H6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49"/>
  <sheetViews>
    <sheetView showGridLines="0" workbookViewId="0">
      <pane ySplit="1" topLeftCell="A125" activePane="bottomLeft" state="frozen"/>
      <selection pane="bottomLeft" activeCell="I147" sqref="I147"/>
    </sheetView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6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6"/>
      <c r="B1" s="107"/>
      <c r="C1" s="107"/>
      <c r="D1" s="108" t="s">
        <v>1</v>
      </c>
      <c r="E1" s="107"/>
      <c r="F1" s="109" t="s">
        <v>86</v>
      </c>
      <c r="G1" s="334" t="s">
        <v>87</v>
      </c>
      <c r="H1" s="334"/>
      <c r="I1" s="110"/>
      <c r="J1" s="109" t="s">
        <v>88</v>
      </c>
      <c r="K1" s="108" t="s">
        <v>89</v>
      </c>
      <c r="L1" s="109" t="s">
        <v>90</v>
      </c>
      <c r="M1" s="109"/>
      <c r="N1" s="109"/>
      <c r="O1" s="109"/>
      <c r="P1" s="109"/>
      <c r="Q1" s="109"/>
      <c r="R1" s="109"/>
      <c r="S1" s="109"/>
      <c r="T1" s="109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>
      <c r="L2" s="325"/>
      <c r="M2" s="325"/>
      <c r="N2" s="325"/>
      <c r="O2" s="325"/>
      <c r="P2" s="325"/>
      <c r="Q2" s="325"/>
      <c r="R2" s="325"/>
      <c r="S2" s="325"/>
      <c r="T2" s="325"/>
      <c r="U2" s="325"/>
      <c r="V2" s="325"/>
      <c r="AT2" s="19" t="s">
        <v>80</v>
      </c>
    </row>
    <row r="3" spans="1:70" ht="6.95" customHeight="1">
      <c r="B3" s="20"/>
      <c r="C3" s="21"/>
      <c r="D3" s="21"/>
      <c r="E3" s="21"/>
      <c r="F3" s="21"/>
      <c r="G3" s="21"/>
      <c r="H3" s="21"/>
      <c r="I3" s="111"/>
      <c r="J3" s="21"/>
      <c r="K3" s="22"/>
      <c r="AT3" s="19" t="s">
        <v>78</v>
      </c>
    </row>
    <row r="4" spans="1:70" ht="36.950000000000003" customHeight="1">
      <c r="B4" s="23"/>
      <c r="C4" s="24"/>
      <c r="D4" s="25" t="s">
        <v>91</v>
      </c>
      <c r="E4" s="24"/>
      <c r="F4" s="24"/>
      <c r="G4" s="24"/>
      <c r="H4" s="24"/>
      <c r="I4" s="112"/>
      <c r="J4" s="24"/>
      <c r="K4" s="26"/>
      <c r="M4" s="27" t="s">
        <v>12</v>
      </c>
      <c r="AT4" s="19" t="s">
        <v>6</v>
      </c>
    </row>
    <row r="5" spans="1:70" ht="6.95" customHeight="1">
      <c r="B5" s="23"/>
      <c r="C5" s="24"/>
      <c r="D5" s="24"/>
      <c r="E5" s="24"/>
      <c r="F5" s="24"/>
      <c r="G5" s="24"/>
      <c r="H5" s="24"/>
      <c r="I5" s="112"/>
      <c r="J5" s="24"/>
      <c r="K5" s="26"/>
    </row>
    <row r="6" spans="1:70" ht="15">
      <c r="B6" s="23"/>
      <c r="C6" s="24"/>
      <c r="D6" s="32" t="s">
        <v>18</v>
      </c>
      <c r="E6" s="24"/>
      <c r="F6" s="24"/>
      <c r="G6" s="24"/>
      <c r="H6" s="24"/>
      <c r="I6" s="112"/>
      <c r="J6" s="24"/>
      <c r="K6" s="26"/>
    </row>
    <row r="7" spans="1:70" ht="16.5" customHeight="1">
      <c r="B7" s="23"/>
      <c r="C7" s="24"/>
      <c r="D7" s="24"/>
      <c r="E7" s="326" t="str">
        <f>'Rekapitulace stavby'!K6</f>
        <v>Čištění kolejového lože v úseku Brniště - Jablonné v P. - Rynoltice</v>
      </c>
      <c r="F7" s="327"/>
      <c r="G7" s="327"/>
      <c r="H7" s="327"/>
      <c r="I7" s="112"/>
      <c r="J7" s="24"/>
      <c r="K7" s="26"/>
    </row>
    <row r="8" spans="1:70" s="1" customFormat="1" ht="15">
      <c r="B8" s="36"/>
      <c r="C8" s="37"/>
      <c r="D8" s="32" t="s">
        <v>92</v>
      </c>
      <c r="E8" s="37"/>
      <c r="F8" s="37"/>
      <c r="G8" s="37"/>
      <c r="H8" s="37"/>
      <c r="I8" s="113"/>
      <c r="J8" s="37"/>
      <c r="K8" s="40"/>
    </row>
    <row r="9" spans="1:70" s="1" customFormat="1" ht="36.950000000000003" customHeight="1">
      <c r="B9" s="36"/>
      <c r="C9" s="37"/>
      <c r="D9" s="37"/>
      <c r="E9" s="328" t="s">
        <v>362</v>
      </c>
      <c r="F9" s="329"/>
      <c r="G9" s="329"/>
      <c r="H9" s="329"/>
      <c r="I9" s="113"/>
      <c r="J9" s="37"/>
      <c r="K9" s="40"/>
    </row>
    <row r="10" spans="1:70" s="1" customFormat="1" ht="13.5">
      <c r="B10" s="36"/>
      <c r="C10" s="37"/>
      <c r="D10" s="37"/>
      <c r="E10" s="37"/>
      <c r="F10" s="37"/>
      <c r="G10" s="37"/>
      <c r="H10" s="37"/>
      <c r="I10" s="113"/>
      <c r="J10" s="37"/>
      <c r="K10" s="40"/>
    </row>
    <row r="11" spans="1:70" s="1" customFormat="1" ht="14.45" customHeight="1">
      <c r="B11" s="36"/>
      <c r="C11" s="37"/>
      <c r="D11" s="32" t="s">
        <v>20</v>
      </c>
      <c r="E11" s="37"/>
      <c r="F11" s="30" t="s">
        <v>21</v>
      </c>
      <c r="G11" s="37"/>
      <c r="H11" s="37"/>
      <c r="I11" s="114" t="s">
        <v>22</v>
      </c>
      <c r="J11" s="30" t="s">
        <v>21</v>
      </c>
      <c r="K11" s="40"/>
    </row>
    <row r="12" spans="1:70" s="1" customFormat="1" ht="14.45" customHeight="1">
      <c r="B12" s="36"/>
      <c r="C12" s="37"/>
      <c r="D12" s="32" t="s">
        <v>23</v>
      </c>
      <c r="E12" s="37"/>
      <c r="F12" s="30" t="s">
        <v>24</v>
      </c>
      <c r="G12" s="37"/>
      <c r="H12" s="37"/>
      <c r="I12" s="114" t="s">
        <v>25</v>
      </c>
      <c r="J12" s="115" t="str">
        <f>'Rekapitulace stavby'!AN8</f>
        <v>09.11.2018</v>
      </c>
      <c r="K12" s="40"/>
    </row>
    <row r="13" spans="1:70" s="1" customFormat="1" ht="10.9" customHeight="1">
      <c r="B13" s="36"/>
      <c r="C13" s="37"/>
      <c r="D13" s="37"/>
      <c r="E13" s="37"/>
      <c r="F13" s="37"/>
      <c r="G13" s="37"/>
      <c r="H13" s="37"/>
      <c r="I13" s="113"/>
      <c r="J13" s="37"/>
      <c r="K13" s="40"/>
    </row>
    <row r="14" spans="1:70" s="1" customFormat="1" ht="14.45" customHeight="1">
      <c r="B14" s="36"/>
      <c r="C14" s="37"/>
      <c r="D14" s="32" t="s">
        <v>27</v>
      </c>
      <c r="E14" s="37"/>
      <c r="F14" s="37"/>
      <c r="G14" s="37"/>
      <c r="H14" s="37"/>
      <c r="I14" s="114" t="s">
        <v>28</v>
      </c>
      <c r="J14" s="30" t="str">
        <f>IF('Rekapitulace stavby'!AN10="","",'Rekapitulace stavby'!AN10)</f>
        <v/>
      </c>
      <c r="K14" s="40"/>
    </row>
    <row r="15" spans="1:70" s="1" customFormat="1" ht="18" customHeight="1">
      <c r="B15" s="36"/>
      <c r="C15" s="37"/>
      <c r="D15" s="37"/>
      <c r="E15" s="30" t="str">
        <f>IF('Rekapitulace stavby'!E11="","",'Rekapitulace stavby'!E11)</f>
        <v xml:space="preserve"> </v>
      </c>
      <c r="F15" s="37"/>
      <c r="G15" s="37"/>
      <c r="H15" s="37"/>
      <c r="I15" s="114" t="s">
        <v>29</v>
      </c>
      <c r="J15" s="30" t="str">
        <f>IF('Rekapitulace stavby'!AN11="","",'Rekapitulace stavby'!AN11)</f>
        <v/>
      </c>
      <c r="K15" s="40"/>
    </row>
    <row r="16" spans="1:70" s="1" customFormat="1" ht="6.95" customHeight="1">
      <c r="B16" s="36"/>
      <c r="C16" s="37"/>
      <c r="D16" s="37"/>
      <c r="E16" s="37"/>
      <c r="F16" s="37"/>
      <c r="G16" s="37"/>
      <c r="H16" s="37"/>
      <c r="I16" s="113"/>
      <c r="J16" s="37"/>
      <c r="K16" s="40"/>
    </row>
    <row r="17" spans="2:11" s="1" customFormat="1" ht="14.45" customHeight="1">
      <c r="B17" s="36"/>
      <c r="C17" s="37"/>
      <c r="D17" s="32" t="s">
        <v>30</v>
      </c>
      <c r="E17" s="37"/>
      <c r="F17" s="37"/>
      <c r="G17" s="37"/>
      <c r="H17" s="37"/>
      <c r="I17" s="114" t="s">
        <v>28</v>
      </c>
      <c r="J17" s="30" t="str">
        <f>IF('Rekapitulace stavby'!AN13="Vyplň údaj","",IF('Rekapitulace stavby'!AN13="","",'Rekapitulace stavby'!AN13))</f>
        <v/>
      </c>
      <c r="K17" s="40"/>
    </row>
    <row r="18" spans="2:11" s="1" customFormat="1" ht="18" customHeight="1">
      <c r="B18" s="36"/>
      <c r="C18" s="37"/>
      <c r="D18" s="37"/>
      <c r="E18" s="30" t="str">
        <f>IF('Rekapitulace stavby'!E14="Vyplň údaj","",IF('Rekapitulace stavby'!E14="","",'Rekapitulace stavby'!E14))</f>
        <v/>
      </c>
      <c r="F18" s="37"/>
      <c r="G18" s="37"/>
      <c r="H18" s="37"/>
      <c r="I18" s="114" t="s">
        <v>29</v>
      </c>
      <c r="J18" s="30" t="str">
        <f>IF('Rekapitulace stavby'!AN14="Vyplň údaj","",IF('Rekapitulace stavby'!AN14="","",'Rekapitulace stavby'!AN14))</f>
        <v/>
      </c>
      <c r="K18" s="40"/>
    </row>
    <row r="19" spans="2:11" s="1" customFormat="1" ht="6.95" customHeight="1">
      <c r="B19" s="36"/>
      <c r="C19" s="37"/>
      <c r="D19" s="37"/>
      <c r="E19" s="37"/>
      <c r="F19" s="37"/>
      <c r="G19" s="37"/>
      <c r="H19" s="37"/>
      <c r="I19" s="113"/>
      <c r="J19" s="37"/>
      <c r="K19" s="40"/>
    </row>
    <row r="20" spans="2:11" s="1" customFormat="1" ht="14.45" customHeight="1">
      <c r="B20" s="36"/>
      <c r="C20" s="37"/>
      <c r="D20" s="32" t="s">
        <v>32</v>
      </c>
      <c r="E20" s="37"/>
      <c r="F20" s="37"/>
      <c r="G20" s="37"/>
      <c r="H20" s="37"/>
      <c r="I20" s="114" t="s">
        <v>28</v>
      </c>
      <c r="J20" s="30" t="str">
        <f>IF('Rekapitulace stavby'!AN16="","",'Rekapitulace stavby'!AN16)</f>
        <v/>
      </c>
      <c r="K20" s="40"/>
    </row>
    <row r="21" spans="2:11" s="1" customFormat="1" ht="18" customHeight="1">
      <c r="B21" s="36"/>
      <c r="C21" s="37"/>
      <c r="D21" s="37"/>
      <c r="E21" s="30" t="str">
        <f>IF('Rekapitulace stavby'!E17="","",'Rekapitulace stavby'!E17)</f>
        <v xml:space="preserve"> </v>
      </c>
      <c r="F21" s="37"/>
      <c r="G21" s="37"/>
      <c r="H21" s="37"/>
      <c r="I21" s="114" t="s">
        <v>29</v>
      </c>
      <c r="J21" s="30" t="str">
        <f>IF('Rekapitulace stavby'!AN17="","",'Rekapitulace stavby'!AN17)</f>
        <v/>
      </c>
      <c r="K21" s="40"/>
    </row>
    <row r="22" spans="2:11" s="1" customFormat="1" ht="6.95" customHeight="1">
      <c r="B22" s="36"/>
      <c r="C22" s="37"/>
      <c r="D22" s="37"/>
      <c r="E22" s="37"/>
      <c r="F22" s="37"/>
      <c r="G22" s="37"/>
      <c r="H22" s="37"/>
      <c r="I22" s="113"/>
      <c r="J22" s="37"/>
      <c r="K22" s="40"/>
    </row>
    <row r="23" spans="2:11" s="1" customFormat="1" ht="14.45" customHeight="1">
      <c r="B23" s="36"/>
      <c r="C23" s="37"/>
      <c r="D23" s="32" t="s">
        <v>34</v>
      </c>
      <c r="E23" s="37"/>
      <c r="F23" s="37"/>
      <c r="G23" s="37"/>
      <c r="H23" s="37"/>
      <c r="I23" s="113"/>
      <c r="J23" s="37"/>
      <c r="K23" s="40"/>
    </row>
    <row r="24" spans="2:11" s="6" customFormat="1" ht="16.5" customHeight="1">
      <c r="B24" s="116"/>
      <c r="C24" s="117"/>
      <c r="D24" s="117"/>
      <c r="E24" s="295" t="s">
        <v>21</v>
      </c>
      <c r="F24" s="295"/>
      <c r="G24" s="295"/>
      <c r="H24" s="295"/>
      <c r="I24" s="118"/>
      <c r="J24" s="117"/>
      <c r="K24" s="119"/>
    </row>
    <row r="25" spans="2:11" s="1" customFormat="1" ht="6.95" customHeight="1">
      <c r="B25" s="36"/>
      <c r="C25" s="37"/>
      <c r="D25" s="37"/>
      <c r="E25" s="37"/>
      <c r="F25" s="37"/>
      <c r="G25" s="37"/>
      <c r="H25" s="37"/>
      <c r="I25" s="113"/>
      <c r="J25" s="37"/>
      <c r="K25" s="40"/>
    </row>
    <row r="26" spans="2:11" s="1" customFormat="1" ht="6.95" customHeight="1">
      <c r="B26" s="36"/>
      <c r="C26" s="37"/>
      <c r="D26" s="80"/>
      <c r="E26" s="80"/>
      <c r="F26" s="80"/>
      <c r="G26" s="80"/>
      <c r="H26" s="80"/>
      <c r="I26" s="120"/>
      <c r="J26" s="80"/>
      <c r="K26" s="121"/>
    </row>
    <row r="27" spans="2:11" s="1" customFormat="1" ht="25.35" customHeight="1">
      <c r="B27" s="36"/>
      <c r="C27" s="37"/>
      <c r="D27" s="122" t="s">
        <v>35</v>
      </c>
      <c r="E27" s="37"/>
      <c r="F27" s="37"/>
      <c r="G27" s="37"/>
      <c r="H27" s="37"/>
      <c r="I27" s="113"/>
      <c r="J27" s="123">
        <f>ROUND(J76,2)</f>
        <v>0</v>
      </c>
      <c r="K27" s="40"/>
    </row>
    <row r="28" spans="2:11" s="1" customFormat="1" ht="6.95" customHeight="1">
      <c r="B28" s="36"/>
      <c r="C28" s="37"/>
      <c r="D28" s="80"/>
      <c r="E28" s="80"/>
      <c r="F28" s="80"/>
      <c r="G28" s="80"/>
      <c r="H28" s="80"/>
      <c r="I28" s="120"/>
      <c r="J28" s="80"/>
      <c r="K28" s="121"/>
    </row>
    <row r="29" spans="2:11" s="1" customFormat="1" ht="14.45" customHeight="1">
      <c r="B29" s="36"/>
      <c r="C29" s="37"/>
      <c r="D29" s="37"/>
      <c r="E29" s="37"/>
      <c r="F29" s="41" t="s">
        <v>37</v>
      </c>
      <c r="G29" s="37"/>
      <c r="H29" s="37"/>
      <c r="I29" s="124" t="s">
        <v>36</v>
      </c>
      <c r="J29" s="41" t="s">
        <v>38</v>
      </c>
      <c r="K29" s="40"/>
    </row>
    <row r="30" spans="2:11" s="1" customFormat="1" ht="14.45" customHeight="1">
      <c r="B30" s="36"/>
      <c r="C30" s="37"/>
      <c r="D30" s="44" t="s">
        <v>39</v>
      </c>
      <c r="E30" s="44" t="s">
        <v>40</v>
      </c>
      <c r="F30" s="125">
        <f>ROUND(SUM(BE76:BE148), 2)</f>
        <v>0</v>
      </c>
      <c r="G30" s="37"/>
      <c r="H30" s="37"/>
      <c r="I30" s="126">
        <v>0.21</v>
      </c>
      <c r="J30" s="125">
        <f>ROUND(ROUND((SUM(BE76:BE148)), 2)*I30, 2)</f>
        <v>0</v>
      </c>
      <c r="K30" s="40"/>
    </row>
    <row r="31" spans="2:11" s="1" customFormat="1" ht="14.45" customHeight="1">
      <c r="B31" s="36"/>
      <c r="C31" s="37"/>
      <c r="D31" s="37"/>
      <c r="E31" s="44" t="s">
        <v>41</v>
      </c>
      <c r="F31" s="125">
        <f>ROUND(SUM(BF76:BF148), 2)</f>
        <v>0</v>
      </c>
      <c r="G31" s="37"/>
      <c r="H31" s="37"/>
      <c r="I31" s="126">
        <v>0.15</v>
      </c>
      <c r="J31" s="125">
        <f>ROUND(ROUND((SUM(BF76:BF148)), 2)*I31, 2)</f>
        <v>0</v>
      </c>
      <c r="K31" s="40"/>
    </row>
    <row r="32" spans="2:11" s="1" customFormat="1" ht="14.45" hidden="1" customHeight="1">
      <c r="B32" s="36"/>
      <c r="C32" s="37"/>
      <c r="D32" s="37"/>
      <c r="E32" s="44" t="s">
        <v>42</v>
      </c>
      <c r="F32" s="125">
        <f>ROUND(SUM(BG76:BG148), 2)</f>
        <v>0</v>
      </c>
      <c r="G32" s="37"/>
      <c r="H32" s="37"/>
      <c r="I32" s="126">
        <v>0.21</v>
      </c>
      <c r="J32" s="125">
        <v>0</v>
      </c>
      <c r="K32" s="40"/>
    </row>
    <row r="33" spans="2:11" s="1" customFormat="1" ht="14.45" hidden="1" customHeight="1">
      <c r="B33" s="36"/>
      <c r="C33" s="37"/>
      <c r="D33" s="37"/>
      <c r="E33" s="44" t="s">
        <v>43</v>
      </c>
      <c r="F33" s="125">
        <f>ROUND(SUM(BH76:BH148), 2)</f>
        <v>0</v>
      </c>
      <c r="G33" s="37"/>
      <c r="H33" s="37"/>
      <c r="I33" s="126">
        <v>0.15</v>
      </c>
      <c r="J33" s="125">
        <v>0</v>
      </c>
      <c r="K33" s="40"/>
    </row>
    <row r="34" spans="2:11" s="1" customFormat="1" ht="14.45" hidden="1" customHeight="1">
      <c r="B34" s="36"/>
      <c r="C34" s="37"/>
      <c r="D34" s="37"/>
      <c r="E34" s="44" t="s">
        <v>44</v>
      </c>
      <c r="F34" s="125">
        <f>ROUND(SUM(BI76:BI148), 2)</f>
        <v>0</v>
      </c>
      <c r="G34" s="37"/>
      <c r="H34" s="37"/>
      <c r="I34" s="126">
        <v>0</v>
      </c>
      <c r="J34" s="125">
        <v>0</v>
      </c>
      <c r="K34" s="40"/>
    </row>
    <row r="35" spans="2:11" s="1" customFormat="1" ht="6.95" customHeight="1">
      <c r="B35" s="36"/>
      <c r="C35" s="37"/>
      <c r="D35" s="37"/>
      <c r="E35" s="37"/>
      <c r="F35" s="37"/>
      <c r="G35" s="37"/>
      <c r="H35" s="37"/>
      <c r="I35" s="113"/>
      <c r="J35" s="37"/>
      <c r="K35" s="40"/>
    </row>
    <row r="36" spans="2:11" s="1" customFormat="1" ht="25.35" customHeight="1">
      <c r="B36" s="36"/>
      <c r="C36" s="127"/>
      <c r="D36" s="128" t="s">
        <v>45</v>
      </c>
      <c r="E36" s="74"/>
      <c r="F36" s="74"/>
      <c r="G36" s="129" t="s">
        <v>46</v>
      </c>
      <c r="H36" s="130" t="s">
        <v>47</v>
      </c>
      <c r="I36" s="131"/>
      <c r="J36" s="132">
        <f>SUM(J27:J34)</f>
        <v>0</v>
      </c>
      <c r="K36" s="133"/>
    </row>
    <row r="37" spans="2:11" s="1" customFormat="1" ht="14.45" customHeight="1">
      <c r="B37" s="51"/>
      <c r="C37" s="52"/>
      <c r="D37" s="52"/>
      <c r="E37" s="52"/>
      <c r="F37" s="52"/>
      <c r="G37" s="52"/>
      <c r="H37" s="52"/>
      <c r="I37" s="134"/>
      <c r="J37" s="52"/>
      <c r="K37" s="53"/>
    </row>
    <row r="41" spans="2:11" s="1" customFormat="1" ht="6.95" customHeight="1">
      <c r="B41" s="135"/>
      <c r="C41" s="136"/>
      <c r="D41" s="136"/>
      <c r="E41" s="136"/>
      <c r="F41" s="136"/>
      <c r="G41" s="136"/>
      <c r="H41" s="136"/>
      <c r="I41" s="137"/>
      <c r="J41" s="136"/>
      <c r="K41" s="138"/>
    </row>
    <row r="42" spans="2:11" s="1" customFormat="1" ht="36.950000000000003" customHeight="1">
      <c r="B42" s="36"/>
      <c r="C42" s="25" t="s">
        <v>94</v>
      </c>
      <c r="D42" s="37"/>
      <c r="E42" s="37"/>
      <c r="F42" s="37"/>
      <c r="G42" s="37"/>
      <c r="H42" s="37"/>
      <c r="I42" s="113"/>
      <c r="J42" s="37"/>
      <c r="K42" s="40"/>
    </row>
    <row r="43" spans="2:11" s="1" customFormat="1" ht="6.95" customHeight="1">
      <c r="B43" s="36"/>
      <c r="C43" s="37"/>
      <c r="D43" s="37"/>
      <c r="E43" s="37"/>
      <c r="F43" s="37"/>
      <c r="G43" s="37"/>
      <c r="H43" s="37"/>
      <c r="I43" s="113"/>
      <c r="J43" s="37"/>
      <c r="K43" s="40"/>
    </row>
    <row r="44" spans="2:11" s="1" customFormat="1" ht="14.45" customHeight="1">
      <c r="B44" s="36"/>
      <c r="C44" s="32" t="s">
        <v>18</v>
      </c>
      <c r="D44" s="37"/>
      <c r="E44" s="37"/>
      <c r="F44" s="37"/>
      <c r="G44" s="37"/>
      <c r="H44" s="37"/>
      <c r="I44" s="113"/>
      <c r="J44" s="37"/>
      <c r="K44" s="40"/>
    </row>
    <row r="45" spans="2:11" s="1" customFormat="1" ht="16.5" customHeight="1">
      <c r="B45" s="36"/>
      <c r="C45" s="37"/>
      <c r="D45" s="37"/>
      <c r="E45" s="326" t="str">
        <f>E7</f>
        <v>Čištění kolejového lože v úseku Brniště - Jablonné v P. - Rynoltice</v>
      </c>
      <c r="F45" s="327"/>
      <c r="G45" s="327"/>
      <c r="H45" s="327"/>
      <c r="I45" s="113"/>
      <c r="J45" s="37"/>
      <c r="K45" s="40"/>
    </row>
    <row r="46" spans="2:11" s="1" customFormat="1" ht="14.45" customHeight="1">
      <c r="B46" s="36"/>
      <c r="C46" s="32" t="s">
        <v>92</v>
      </c>
      <c r="D46" s="37"/>
      <c r="E46" s="37"/>
      <c r="F46" s="37"/>
      <c r="G46" s="37"/>
      <c r="H46" s="37"/>
      <c r="I46" s="113"/>
      <c r="J46" s="37"/>
      <c r="K46" s="40"/>
    </row>
    <row r="47" spans="2:11" s="1" customFormat="1" ht="17.25" customHeight="1">
      <c r="B47" s="36"/>
      <c r="C47" s="37"/>
      <c r="D47" s="37"/>
      <c r="E47" s="328" t="str">
        <f>E9</f>
        <v>SO 02 - SO 02</v>
      </c>
      <c r="F47" s="329"/>
      <c r="G47" s="329"/>
      <c r="H47" s="329"/>
      <c r="I47" s="113"/>
      <c r="J47" s="37"/>
      <c r="K47" s="40"/>
    </row>
    <row r="48" spans="2:11" s="1" customFormat="1" ht="6.95" customHeight="1">
      <c r="B48" s="36"/>
      <c r="C48" s="37"/>
      <c r="D48" s="37"/>
      <c r="E48" s="37"/>
      <c r="F48" s="37"/>
      <c r="G48" s="37"/>
      <c r="H48" s="37"/>
      <c r="I48" s="113"/>
      <c r="J48" s="37"/>
      <c r="K48" s="40"/>
    </row>
    <row r="49" spans="2:47" s="1" customFormat="1" ht="18" customHeight="1">
      <c r="B49" s="36"/>
      <c r="C49" s="32" t="s">
        <v>23</v>
      </c>
      <c r="D49" s="37"/>
      <c r="E49" s="37"/>
      <c r="F49" s="30" t="str">
        <f>F12</f>
        <v xml:space="preserve"> </v>
      </c>
      <c r="G49" s="37"/>
      <c r="H49" s="37"/>
      <c r="I49" s="114" t="s">
        <v>25</v>
      </c>
      <c r="J49" s="115" t="str">
        <f>IF(J12="","",J12)</f>
        <v>09.11.2018</v>
      </c>
      <c r="K49" s="40"/>
    </row>
    <row r="50" spans="2:47" s="1" customFormat="1" ht="6.95" customHeight="1">
      <c r="B50" s="36"/>
      <c r="C50" s="37"/>
      <c r="D50" s="37"/>
      <c r="E50" s="37"/>
      <c r="F50" s="37"/>
      <c r="G50" s="37"/>
      <c r="H50" s="37"/>
      <c r="I50" s="113"/>
      <c r="J50" s="37"/>
      <c r="K50" s="40"/>
    </row>
    <row r="51" spans="2:47" s="1" customFormat="1" ht="15">
      <c r="B51" s="36"/>
      <c r="C51" s="32" t="s">
        <v>27</v>
      </c>
      <c r="D51" s="37"/>
      <c r="E51" s="37"/>
      <c r="F51" s="30" t="str">
        <f>E15</f>
        <v xml:space="preserve"> </v>
      </c>
      <c r="G51" s="37"/>
      <c r="H51" s="37"/>
      <c r="I51" s="114" t="s">
        <v>32</v>
      </c>
      <c r="J51" s="295" t="str">
        <f>E21</f>
        <v xml:space="preserve"> </v>
      </c>
      <c r="K51" s="40"/>
    </row>
    <row r="52" spans="2:47" s="1" customFormat="1" ht="14.45" customHeight="1">
      <c r="B52" s="36"/>
      <c r="C52" s="32" t="s">
        <v>30</v>
      </c>
      <c r="D52" s="37"/>
      <c r="E52" s="37"/>
      <c r="F52" s="30" t="str">
        <f>IF(E18="","",E18)</f>
        <v/>
      </c>
      <c r="G52" s="37"/>
      <c r="H52" s="37"/>
      <c r="I52" s="113"/>
      <c r="J52" s="330"/>
      <c r="K52" s="40"/>
    </row>
    <row r="53" spans="2:47" s="1" customFormat="1" ht="10.35" customHeight="1">
      <c r="B53" s="36"/>
      <c r="C53" s="37"/>
      <c r="D53" s="37"/>
      <c r="E53" s="37"/>
      <c r="F53" s="37"/>
      <c r="G53" s="37"/>
      <c r="H53" s="37"/>
      <c r="I53" s="113"/>
      <c r="J53" s="37"/>
      <c r="K53" s="40"/>
    </row>
    <row r="54" spans="2:47" s="1" customFormat="1" ht="29.25" customHeight="1">
      <c r="B54" s="36"/>
      <c r="C54" s="139" t="s">
        <v>95</v>
      </c>
      <c r="D54" s="127"/>
      <c r="E54" s="127"/>
      <c r="F54" s="127"/>
      <c r="G54" s="127"/>
      <c r="H54" s="127"/>
      <c r="I54" s="140"/>
      <c r="J54" s="141" t="s">
        <v>96</v>
      </c>
      <c r="K54" s="142"/>
    </row>
    <row r="55" spans="2:47" s="1" customFormat="1" ht="10.35" customHeight="1">
      <c r="B55" s="36"/>
      <c r="C55" s="37"/>
      <c r="D55" s="37"/>
      <c r="E55" s="37"/>
      <c r="F55" s="37"/>
      <c r="G55" s="37"/>
      <c r="H55" s="37"/>
      <c r="I55" s="113"/>
      <c r="J55" s="37"/>
      <c r="K55" s="40"/>
    </row>
    <row r="56" spans="2:47" s="1" customFormat="1" ht="29.25" customHeight="1">
      <c r="B56" s="36"/>
      <c r="C56" s="143" t="s">
        <v>97</v>
      </c>
      <c r="D56" s="37"/>
      <c r="E56" s="37"/>
      <c r="F56" s="37"/>
      <c r="G56" s="37"/>
      <c r="H56" s="37"/>
      <c r="I56" s="113"/>
      <c r="J56" s="123">
        <f>J76</f>
        <v>0</v>
      </c>
      <c r="K56" s="40"/>
      <c r="AU56" s="19" t="s">
        <v>98</v>
      </c>
    </row>
    <row r="57" spans="2:47" s="1" customFormat="1" ht="21.75" customHeight="1">
      <c r="B57" s="36"/>
      <c r="C57" s="37"/>
      <c r="D57" s="37"/>
      <c r="E57" s="37"/>
      <c r="F57" s="37"/>
      <c r="G57" s="37"/>
      <c r="H57" s="37"/>
      <c r="I57" s="113"/>
      <c r="J57" s="37"/>
      <c r="K57" s="40"/>
    </row>
    <row r="58" spans="2:47" s="1" customFormat="1" ht="6.95" customHeight="1">
      <c r="B58" s="51"/>
      <c r="C58" s="52"/>
      <c r="D58" s="52"/>
      <c r="E58" s="52"/>
      <c r="F58" s="52"/>
      <c r="G58" s="52"/>
      <c r="H58" s="52"/>
      <c r="I58" s="134"/>
      <c r="J58" s="52"/>
      <c r="K58" s="53"/>
    </row>
    <row r="62" spans="2:47" s="1" customFormat="1" ht="6.95" customHeight="1">
      <c r="B62" s="54"/>
      <c r="C62" s="55"/>
      <c r="D62" s="55"/>
      <c r="E62" s="55"/>
      <c r="F62" s="55"/>
      <c r="G62" s="55"/>
      <c r="H62" s="55"/>
      <c r="I62" s="137"/>
      <c r="J62" s="55"/>
      <c r="K62" s="55"/>
      <c r="L62" s="56"/>
    </row>
    <row r="63" spans="2:47" s="1" customFormat="1" ht="36.950000000000003" customHeight="1">
      <c r="B63" s="36"/>
      <c r="C63" s="57" t="s">
        <v>99</v>
      </c>
      <c r="D63" s="58"/>
      <c r="E63" s="58"/>
      <c r="F63" s="58"/>
      <c r="G63" s="58"/>
      <c r="H63" s="58"/>
      <c r="I63" s="144"/>
      <c r="J63" s="58"/>
      <c r="K63" s="58"/>
      <c r="L63" s="56"/>
    </row>
    <row r="64" spans="2:47" s="1" customFormat="1" ht="6.95" customHeight="1">
      <c r="B64" s="36"/>
      <c r="C64" s="58"/>
      <c r="D64" s="58"/>
      <c r="E64" s="58"/>
      <c r="F64" s="58"/>
      <c r="G64" s="58"/>
      <c r="H64" s="58"/>
      <c r="I64" s="144"/>
      <c r="J64" s="58"/>
      <c r="K64" s="58"/>
      <c r="L64" s="56"/>
    </row>
    <row r="65" spans="2:65" s="1" customFormat="1" ht="14.45" customHeight="1">
      <c r="B65" s="36"/>
      <c r="C65" s="60" t="s">
        <v>18</v>
      </c>
      <c r="D65" s="58"/>
      <c r="E65" s="58"/>
      <c r="F65" s="58"/>
      <c r="G65" s="58"/>
      <c r="H65" s="58"/>
      <c r="I65" s="144"/>
      <c r="J65" s="58"/>
      <c r="K65" s="58"/>
      <c r="L65" s="56"/>
    </row>
    <row r="66" spans="2:65" s="1" customFormat="1" ht="16.5" customHeight="1">
      <c r="B66" s="36"/>
      <c r="C66" s="58"/>
      <c r="D66" s="58"/>
      <c r="E66" s="331" t="str">
        <f>E7</f>
        <v>Čištění kolejového lože v úseku Brniště - Jablonné v P. - Rynoltice</v>
      </c>
      <c r="F66" s="332"/>
      <c r="G66" s="332"/>
      <c r="H66" s="332"/>
      <c r="I66" s="144"/>
      <c r="J66" s="58"/>
      <c r="K66" s="58"/>
      <c r="L66" s="56"/>
    </row>
    <row r="67" spans="2:65" s="1" customFormat="1" ht="14.45" customHeight="1">
      <c r="B67" s="36"/>
      <c r="C67" s="60" t="s">
        <v>92</v>
      </c>
      <c r="D67" s="58"/>
      <c r="E67" s="58"/>
      <c r="F67" s="58"/>
      <c r="G67" s="58"/>
      <c r="H67" s="58"/>
      <c r="I67" s="144"/>
      <c r="J67" s="58"/>
      <c r="K67" s="58"/>
      <c r="L67" s="56"/>
    </row>
    <row r="68" spans="2:65" s="1" customFormat="1" ht="17.25" customHeight="1">
      <c r="B68" s="36"/>
      <c r="C68" s="58"/>
      <c r="D68" s="58"/>
      <c r="E68" s="306" t="str">
        <f>E9</f>
        <v>SO 02 - SO 02</v>
      </c>
      <c r="F68" s="333"/>
      <c r="G68" s="333"/>
      <c r="H68" s="333"/>
      <c r="I68" s="144"/>
      <c r="J68" s="58"/>
      <c r="K68" s="58"/>
      <c r="L68" s="56"/>
    </row>
    <row r="69" spans="2:65" s="1" customFormat="1" ht="6.95" customHeight="1">
      <c r="B69" s="36"/>
      <c r="C69" s="58"/>
      <c r="D69" s="58"/>
      <c r="E69" s="58"/>
      <c r="F69" s="58"/>
      <c r="G69" s="58"/>
      <c r="H69" s="58"/>
      <c r="I69" s="144"/>
      <c r="J69" s="58"/>
      <c r="K69" s="58"/>
      <c r="L69" s="56"/>
    </row>
    <row r="70" spans="2:65" s="1" customFormat="1" ht="18" customHeight="1">
      <c r="B70" s="36"/>
      <c r="C70" s="60" t="s">
        <v>23</v>
      </c>
      <c r="D70" s="58"/>
      <c r="E70" s="58"/>
      <c r="F70" s="145" t="str">
        <f>F12</f>
        <v xml:space="preserve"> </v>
      </c>
      <c r="G70" s="58"/>
      <c r="H70" s="58"/>
      <c r="I70" s="146" t="s">
        <v>25</v>
      </c>
      <c r="J70" s="68" t="str">
        <f>IF(J12="","",J12)</f>
        <v>09.11.2018</v>
      </c>
      <c r="K70" s="58"/>
      <c r="L70" s="56"/>
    </row>
    <row r="71" spans="2:65" s="1" customFormat="1" ht="6.95" customHeight="1">
      <c r="B71" s="36"/>
      <c r="C71" s="58"/>
      <c r="D71" s="58"/>
      <c r="E71" s="58"/>
      <c r="F71" s="58"/>
      <c r="G71" s="58"/>
      <c r="H71" s="58"/>
      <c r="I71" s="144"/>
      <c r="J71" s="58"/>
      <c r="K71" s="58"/>
      <c r="L71" s="56"/>
    </row>
    <row r="72" spans="2:65" s="1" customFormat="1" ht="15">
      <c r="B72" s="36"/>
      <c r="C72" s="60" t="s">
        <v>27</v>
      </c>
      <c r="D72" s="58"/>
      <c r="E72" s="58"/>
      <c r="F72" s="145" t="str">
        <f>E15</f>
        <v xml:space="preserve"> </v>
      </c>
      <c r="G72" s="58"/>
      <c r="H72" s="58"/>
      <c r="I72" s="146" t="s">
        <v>32</v>
      </c>
      <c r="J72" s="145" t="str">
        <f>E21</f>
        <v xml:space="preserve"> </v>
      </c>
      <c r="K72" s="58"/>
      <c r="L72" s="56"/>
    </row>
    <row r="73" spans="2:65" s="1" customFormat="1" ht="14.45" customHeight="1">
      <c r="B73" s="36"/>
      <c r="C73" s="60" t="s">
        <v>30</v>
      </c>
      <c r="D73" s="58"/>
      <c r="E73" s="58"/>
      <c r="F73" s="145" t="str">
        <f>IF(E18="","",E18)</f>
        <v/>
      </c>
      <c r="G73" s="58"/>
      <c r="H73" s="58"/>
      <c r="I73" s="144"/>
      <c r="J73" s="58"/>
      <c r="K73" s="58"/>
      <c r="L73" s="56"/>
    </row>
    <row r="74" spans="2:65" s="1" customFormat="1" ht="10.35" customHeight="1">
      <c r="B74" s="36"/>
      <c r="C74" s="58"/>
      <c r="D74" s="58"/>
      <c r="E74" s="58"/>
      <c r="F74" s="58"/>
      <c r="G74" s="58"/>
      <c r="H74" s="58"/>
      <c r="I74" s="144"/>
      <c r="J74" s="58"/>
      <c r="K74" s="58"/>
      <c r="L74" s="56"/>
    </row>
    <row r="75" spans="2:65" s="7" customFormat="1" ht="29.25" customHeight="1">
      <c r="B75" s="147"/>
      <c r="C75" s="148" t="s">
        <v>100</v>
      </c>
      <c r="D75" s="149" t="s">
        <v>54</v>
      </c>
      <c r="E75" s="149" t="s">
        <v>50</v>
      </c>
      <c r="F75" s="149" t="s">
        <v>101</v>
      </c>
      <c r="G75" s="149" t="s">
        <v>102</v>
      </c>
      <c r="H75" s="149" t="s">
        <v>103</v>
      </c>
      <c r="I75" s="150" t="s">
        <v>104</v>
      </c>
      <c r="J75" s="149" t="s">
        <v>96</v>
      </c>
      <c r="K75" s="151" t="s">
        <v>105</v>
      </c>
      <c r="L75" s="152"/>
      <c r="M75" s="76" t="s">
        <v>106</v>
      </c>
      <c r="N75" s="77" t="s">
        <v>39</v>
      </c>
      <c r="O75" s="77" t="s">
        <v>107</v>
      </c>
      <c r="P75" s="77" t="s">
        <v>108</v>
      </c>
      <c r="Q75" s="77" t="s">
        <v>109</v>
      </c>
      <c r="R75" s="77" t="s">
        <v>110</v>
      </c>
      <c r="S75" s="77" t="s">
        <v>111</v>
      </c>
      <c r="T75" s="78" t="s">
        <v>112</v>
      </c>
    </row>
    <row r="76" spans="2:65" s="1" customFormat="1" ht="29.25" customHeight="1">
      <c r="B76" s="36"/>
      <c r="C76" s="82" t="s">
        <v>97</v>
      </c>
      <c r="D76" s="58"/>
      <c r="E76" s="58"/>
      <c r="F76" s="58"/>
      <c r="G76" s="58"/>
      <c r="H76" s="58"/>
      <c r="I76" s="144"/>
      <c r="J76" s="153">
        <f>BK76</f>
        <v>0</v>
      </c>
      <c r="K76" s="58"/>
      <c r="L76" s="56"/>
      <c r="M76" s="79"/>
      <c r="N76" s="80"/>
      <c r="O76" s="80"/>
      <c r="P76" s="154">
        <f>SUM(P77:P148)</f>
        <v>0</v>
      </c>
      <c r="Q76" s="80"/>
      <c r="R76" s="154">
        <f>SUM(R77:R148)</f>
        <v>3018</v>
      </c>
      <c r="S76" s="80"/>
      <c r="T76" s="155">
        <f>SUM(T77:T148)</f>
        <v>0</v>
      </c>
      <c r="AT76" s="19" t="s">
        <v>68</v>
      </c>
      <c r="AU76" s="19" t="s">
        <v>98</v>
      </c>
      <c r="BK76" s="156">
        <f>SUM(BK77:BK148)</f>
        <v>0</v>
      </c>
    </row>
    <row r="77" spans="2:65" s="1" customFormat="1" ht="25.5" customHeight="1">
      <c r="B77" s="36"/>
      <c r="C77" s="157" t="s">
        <v>76</v>
      </c>
      <c r="D77" s="157" t="s">
        <v>113</v>
      </c>
      <c r="E77" s="158" t="s">
        <v>114</v>
      </c>
      <c r="F77" s="159" t="s">
        <v>115</v>
      </c>
      <c r="G77" s="160" t="s">
        <v>116</v>
      </c>
      <c r="H77" s="161">
        <v>232</v>
      </c>
      <c r="I77" s="162"/>
      <c r="J77" s="163">
        <f t="shared" ref="J77:J108" si="0">ROUND(I77*H77,2)</f>
        <v>0</v>
      </c>
      <c r="K77" s="159" t="s">
        <v>117</v>
      </c>
      <c r="L77" s="56"/>
      <c r="M77" s="164" t="s">
        <v>21</v>
      </c>
      <c r="N77" s="165" t="s">
        <v>40</v>
      </c>
      <c r="O77" s="37"/>
      <c r="P77" s="166">
        <f t="shared" ref="P77:P108" si="1">O77*H77</f>
        <v>0</v>
      </c>
      <c r="Q77" s="166">
        <v>0</v>
      </c>
      <c r="R77" s="166">
        <f t="shared" ref="R77:R108" si="2">Q77*H77</f>
        <v>0</v>
      </c>
      <c r="S77" s="166">
        <v>0</v>
      </c>
      <c r="T77" s="167">
        <f t="shared" ref="T77:T108" si="3">S77*H77</f>
        <v>0</v>
      </c>
      <c r="AR77" s="19" t="s">
        <v>118</v>
      </c>
      <c r="AT77" s="19" t="s">
        <v>113</v>
      </c>
      <c r="AU77" s="19" t="s">
        <v>69</v>
      </c>
      <c r="AY77" s="19" t="s">
        <v>119</v>
      </c>
      <c r="BE77" s="168">
        <f t="shared" ref="BE77:BE108" si="4">IF(N77="základní",J77,0)</f>
        <v>0</v>
      </c>
      <c r="BF77" s="168">
        <f t="shared" ref="BF77:BF108" si="5">IF(N77="snížená",J77,0)</f>
        <v>0</v>
      </c>
      <c r="BG77" s="168">
        <f t="shared" ref="BG77:BG108" si="6">IF(N77="zákl. přenesená",J77,0)</f>
        <v>0</v>
      </c>
      <c r="BH77" s="168">
        <f t="shared" ref="BH77:BH108" si="7">IF(N77="sníž. přenesená",J77,0)</f>
        <v>0</v>
      </c>
      <c r="BI77" s="168">
        <f t="shared" ref="BI77:BI108" si="8">IF(N77="nulová",J77,0)</f>
        <v>0</v>
      </c>
      <c r="BJ77" s="19" t="s">
        <v>76</v>
      </c>
      <c r="BK77" s="168">
        <f t="shared" ref="BK77:BK108" si="9">ROUND(I77*H77,2)</f>
        <v>0</v>
      </c>
      <c r="BL77" s="19" t="s">
        <v>118</v>
      </c>
      <c r="BM77" s="19" t="s">
        <v>78</v>
      </c>
    </row>
    <row r="78" spans="2:65" s="1" customFormat="1" ht="25.5" customHeight="1">
      <c r="B78" s="36"/>
      <c r="C78" s="157" t="s">
        <v>78</v>
      </c>
      <c r="D78" s="157" t="s">
        <v>113</v>
      </c>
      <c r="E78" s="158" t="s">
        <v>127</v>
      </c>
      <c r="F78" s="159" t="s">
        <v>128</v>
      </c>
      <c r="G78" s="160" t="s">
        <v>125</v>
      </c>
      <c r="H78" s="161">
        <v>3205</v>
      </c>
      <c r="I78" s="162"/>
      <c r="J78" s="163">
        <f t="shared" si="0"/>
        <v>0</v>
      </c>
      <c r="K78" s="159" t="s">
        <v>117</v>
      </c>
      <c r="L78" s="56"/>
      <c r="M78" s="164" t="s">
        <v>21</v>
      </c>
      <c r="N78" s="165" t="s">
        <v>40</v>
      </c>
      <c r="O78" s="37"/>
      <c r="P78" s="166">
        <f t="shared" si="1"/>
        <v>0</v>
      </c>
      <c r="Q78" s="166">
        <v>0</v>
      </c>
      <c r="R78" s="166">
        <f t="shared" si="2"/>
        <v>0</v>
      </c>
      <c r="S78" s="166">
        <v>0</v>
      </c>
      <c r="T78" s="167">
        <f t="shared" si="3"/>
        <v>0</v>
      </c>
      <c r="AR78" s="19" t="s">
        <v>118</v>
      </c>
      <c r="AT78" s="19" t="s">
        <v>113</v>
      </c>
      <c r="AU78" s="19" t="s">
        <v>69</v>
      </c>
      <c r="AY78" s="19" t="s">
        <v>119</v>
      </c>
      <c r="BE78" s="168">
        <f t="shared" si="4"/>
        <v>0</v>
      </c>
      <c r="BF78" s="168">
        <f t="shared" si="5"/>
        <v>0</v>
      </c>
      <c r="BG78" s="168">
        <f t="shared" si="6"/>
        <v>0</v>
      </c>
      <c r="BH78" s="168">
        <f t="shared" si="7"/>
        <v>0</v>
      </c>
      <c r="BI78" s="168">
        <f t="shared" si="8"/>
        <v>0</v>
      </c>
      <c r="BJ78" s="19" t="s">
        <v>76</v>
      </c>
      <c r="BK78" s="168">
        <f t="shared" si="9"/>
        <v>0</v>
      </c>
      <c r="BL78" s="19" t="s">
        <v>118</v>
      </c>
      <c r="BM78" s="19" t="s">
        <v>118</v>
      </c>
    </row>
    <row r="79" spans="2:65" s="1" customFormat="1" ht="25.5" customHeight="1">
      <c r="B79" s="36"/>
      <c r="C79" s="157" t="s">
        <v>122</v>
      </c>
      <c r="D79" s="157" t="s">
        <v>113</v>
      </c>
      <c r="E79" s="158" t="s">
        <v>363</v>
      </c>
      <c r="F79" s="159" t="s">
        <v>364</v>
      </c>
      <c r="G79" s="160" t="s">
        <v>125</v>
      </c>
      <c r="H79" s="161">
        <v>380</v>
      </c>
      <c r="I79" s="162"/>
      <c r="J79" s="163">
        <f t="shared" si="0"/>
        <v>0</v>
      </c>
      <c r="K79" s="159" t="s">
        <v>117</v>
      </c>
      <c r="L79" s="56"/>
      <c r="M79" s="164" t="s">
        <v>21</v>
      </c>
      <c r="N79" s="165" t="s">
        <v>40</v>
      </c>
      <c r="O79" s="37"/>
      <c r="P79" s="166">
        <f t="shared" si="1"/>
        <v>0</v>
      </c>
      <c r="Q79" s="166">
        <v>0</v>
      </c>
      <c r="R79" s="166">
        <f t="shared" si="2"/>
        <v>0</v>
      </c>
      <c r="S79" s="166">
        <v>0</v>
      </c>
      <c r="T79" s="167">
        <f t="shared" si="3"/>
        <v>0</v>
      </c>
      <c r="AR79" s="19" t="s">
        <v>118</v>
      </c>
      <c r="AT79" s="19" t="s">
        <v>113</v>
      </c>
      <c r="AU79" s="19" t="s">
        <v>69</v>
      </c>
      <c r="AY79" s="19" t="s">
        <v>119</v>
      </c>
      <c r="BE79" s="168">
        <f t="shared" si="4"/>
        <v>0</v>
      </c>
      <c r="BF79" s="168">
        <f t="shared" si="5"/>
        <v>0</v>
      </c>
      <c r="BG79" s="168">
        <f t="shared" si="6"/>
        <v>0</v>
      </c>
      <c r="BH79" s="168">
        <f t="shared" si="7"/>
        <v>0</v>
      </c>
      <c r="BI79" s="168">
        <f t="shared" si="8"/>
        <v>0</v>
      </c>
      <c r="BJ79" s="19" t="s">
        <v>76</v>
      </c>
      <c r="BK79" s="168">
        <f t="shared" si="9"/>
        <v>0</v>
      </c>
      <c r="BL79" s="19" t="s">
        <v>118</v>
      </c>
      <c r="BM79" s="19" t="s">
        <v>126</v>
      </c>
    </row>
    <row r="80" spans="2:65" s="1" customFormat="1" ht="16.5" customHeight="1">
      <c r="B80" s="36"/>
      <c r="C80" s="157" t="s">
        <v>118</v>
      </c>
      <c r="D80" s="157" t="s">
        <v>113</v>
      </c>
      <c r="E80" s="158" t="s">
        <v>365</v>
      </c>
      <c r="F80" s="159" t="s">
        <v>366</v>
      </c>
      <c r="G80" s="160" t="s">
        <v>116</v>
      </c>
      <c r="H80" s="161">
        <v>722</v>
      </c>
      <c r="I80" s="162"/>
      <c r="J80" s="163">
        <f t="shared" si="0"/>
        <v>0</v>
      </c>
      <c r="K80" s="159" t="s">
        <v>117</v>
      </c>
      <c r="L80" s="56"/>
      <c r="M80" s="164" t="s">
        <v>21</v>
      </c>
      <c r="N80" s="165" t="s">
        <v>40</v>
      </c>
      <c r="O80" s="37"/>
      <c r="P80" s="166">
        <f t="shared" si="1"/>
        <v>0</v>
      </c>
      <c r="Q80" s="166">
        <v>0</v>
      </c>
      <c r="R80" s="166">
        <f t="shared" si="2"/>
        <v>0</v>
      </c>
      <c r="S80" s="166">
        <v>0</v>
      </c>
      <c r="T80" s="167">
        <f t="shared" si="3"/>
        <v>0</v>
      </c>
      <c r="AR80" s="19" t="s">
        <v>118</v>
      </c>
      <c r="AT80" s="19" t="s">
        <v>113</v>
      </c>
      <c r="AU80" s="19" t="s">
        <v>69</v>
      </c>
      <c r="AY80" s="19" t="s">
        <v>119</v>
      </c>
      <c r="BE80" s="168">
        <f t="shared" si="4"/>
        <v>0</v>
      </c>
      <c r="BF80" s="168">
        <f t="shared" si="5"/>
        <v>0</v>
      </c>
      <c r="BG80" s="168">
        <f t="shared" si="6"/>
        <v>0</v>
      </c>
      <c r="BH80" s="168">
        <f t="shared" si="7"/>
        <v>0</v>
      </c>
      <c r="BI80" s="168">
        <f t="shared" si="8"/>
        <v>0</v>
      </c>
      <c r="BJ80" s="19" t="s">
        <v>76</v>
      </c>
      <c r="BK80" s="168">
        <f t="shared" si="9"/>
        <v>0</v>
      </c>
      <c r="BL80" s="19" t="s">
        <v>118</v>
      </c>
      <c r="BM80" s="19" t="s">
        <v>129</v>
      </c>
    </row>
    <row r="81" spans="2:65" s="1" customFormat="1" ht="16.5" customHeight="1">
      <c r="B81" s="36"/>
      <c r="C81" s="157" t="s">
        <v>130</v>
      </c>
      <c r="D81" s="157" t="s">
        <v>113</v>
      </c>
      <c r="E81" s="158" t="s">
        <v>367</v>
      </c>
      <c r="F81" s="159" t="s">
        <v>368</v>
      </c>
      <c r="G81" s="160" t="s">
        <v>369</v>
      </c>
      <c r="H81" s="161">
        <v>8487</v>
      </c>
      <c r="I81" s="162"/>
      <c r="J81" s="163">
        <f t="shared" si="0"/>
        <v>0</v>
      </c>
      <c r="K81" s="159" t="s">
        <v>117</v>
      </c>
      <c r="L81" s="56"/>
      <c r="M81" s="164" t="s">
        <v>21</v>
      </c>
      <c r="N81" s="165" t="s">
        <v>40</v>
      </c>
      <c r="O81" s="37"/>
      <c r="P81" s="166">
        <f t="shared" si="1"/>
        <v>0</v>
      </c>
      <c r="Q81" s="166">
        <v>0</v>
      </c>
      <c r="R81" s="166">
        <f t="shared" si="2"/>
        <v>0</v>
      </c>
      <c r="S81" s="166">
        <v>0</v>
      </c>
      <c r="T81" s="167">
        <f t="shared" si="3"/>
        <v>0</v>
      </c>
      <c r="AR81" s="19" t="s">
        <v>118</v>
      </c>
      <c r="AT81" s="19" t="s">
        <v>113</v>
      </c>
      <c r="AU81" s="19" t="s">
        <v>69</v>
      </c>
      <c r="AY81" s="19" t="s">
        <v>119</v>
      </c>
      <c r="BE81" s="168">
        <f t="shared" si="4"/>
        <v>0</v>
      </c>
      <c r="BF81" s="168">
        <f t="shared" si="5"/>
        <v>0</v>
      </c>
      <c r="BG81" s="168">
        <f t="shared" si="6"/>
        <v>0</v>
      </c>
      <c r="BH81" s="168">
        <f t="shared" si="7"/>
        <v>0</v>
      </c>
      <c r="BI81" s="168">
        <f t="shared" si="8"/>
        <v>0</v>
      </c>
      <c r="BJ81" s="19" t="s">
        <v>76</v>
      </c>
      <c r="BK81" s="168">
        <f t="shared" si="9"/>
        <v>0</v>
      </c>
      <c r="BL81" s="19" t="s">
        <v>118</v>
      </c>
      <c r="BM81" s="19" t="s">
        <v>134</v>
      </c>
    </row>
    <row r="82" spans="2:65" s="1" customFormat="1" ht="25.5" customHeight="1">
      <c r="B82" s="36"/>
      <c r="C82" s="157" t="s">
        <v>126</v>
      </c>
      <c r="D82" s="157" t="s">
        <v>113</v>
      </c>
      <c r="E82" s="158" t="s">
        <v>131</v>
      </c>
      <c r="F82" s="159" t="s">
        <v>132</v>
      </c>
      <c r="G82" s="160" t="s">
        <v>133</v>
      </c>
      <c r="H82" s="161">
        <v>237.41</v>
      </c>
      <c r="I82" s="162"/>
      <c r="J82" s="163">
        <f t="shared" si="0"/>
        <v>0</v>
      </c>
      <c r="K82" s="159" t="s">
        <v>117</v>
      </c>
      <c r="L82" s="56"/>
      <c r="M82" s="164" t="s">
        <v>21</v>
      </c>
      <c r="N82" s="165" t="s">
        <v>40</v>
      </c>
      <c r="O82" s="37"/>
      <c r="P82" s="166">
        <f t="shared" si="1"/>
        <v>0</v>
      </c>
      <c r="Q82" s="166">
        <v>0</v>
      </c>
      <c r="R82" s="166">
        <f t="shared" si="2"/>
        <v>0</v>
      </c>
      <c r="S82" s="166">
        <v>0</v>
      </c>
      <c r="T82" s="167">
        <f t="shared" si="3"/>
        <v>0</v>
      </c>
      <c r="AR82" s="19" t="s">
        <v>118</v>
      </c>
      <c r="AT82" s="19" t="s">
        <v>113</v>
      </c>
      <c r="AU82" s="19" t="s">
        <v>69</v>
      </c>
      <c r="AY82" s="19" t="s">
        <v>119</v>
      </c>
      <c r="BE82" s="168">
        <f t="shared" si="4"/>
        <v>0</v>
      </c>
      <c r="BF82" s="168">
        <f t="shared" si="5"/>
        <v>0</v>
      </c>
      <c r="BG82" s="168">
        <f t="shared" si="6"/>
        <v>0</v>
      </c>
      <c r="BH82" s="168">
        <f t="shared" si="7"/>
        <v>0</v>
      </c>
      <c r="BI82" s="168">
        <f t="shared" si="8"/>
        <v>0</v>
      </c>
      <c r="BJ82" s="19" t="s">
        <v>76</v>
      </c>
      <c r="BK82" s="168">
        <f t="shared" si="9"/>
        <v>0</v>
      </c>
      <c r="BL82" s="19" t="s">
        <v>118</v>
      </c>
      <c r="BM82" s="19" t="s">
        <v>138</v>
      </c>
    </row>
    <row r="83" spans="2:65" s="1" customFormat="1" ht="25.5" customHeight="1">
      <c r="B83" s="36"/>
      <c r="C83" s="157" t="s">
        <v>139</v>
      </c>
      <c r="D83" s="157" t="s">
        <v>113</v>
      </c>
      <c r="E83" s="158" t="s">
        <v>135</v>
      </c>
      <c r="F83" s="159" t="s">
        <v>136</v>
      </c>
      <c r="G83" s="160" t="s">
        <v>137</v>
      </c>
      <c r="H83" s="161">
        <v>4.3999999999999997E-2</v>
      </c>
      <c r="I83" s="162"/>
      <c r="J83" s="163">
        <f t="shared" si="0"/>
        <v>0</v>
      </c>
      <c r="K83" s="159" t="s">
        <v>117</v>
      </c>
      <c r="L83" s="56"/>
      <c r="M83" s="164" t="s">
        <v>21</v>
      </c>
      <c r="N83" s="165" t="s">
        <v>40</v>
      </c>
      <c r="O83" s="37"/>
      <c r="P83" s="166">
        <f t="shared" si="1"/>
        <v>0</v>
      </c>
      <c r="Q83" s="166">
        <v>0</v>
      </c>
      <c r="R83" s="166">
        <f t="shared" si="2"/>
        <v>0</v>
      </c>
      <c r="S83" s="166">
        <v>0</v>
      </c>
      <c r="T83" s="167">
        <f t="shared" si="3"/>
        <v>0</v>
      </c>
      <c r="AR83" s="19" t="s">
        <v>118</v>
      </c>
      <c r="AT83" s="19" t="s">
        <v>113</v>
      </c>
      <c r="AU83" s="19" t="s">
        <v>69</v>
      </c>
      <c r="AY83" s="19" t="s">
        <v>119</v>
      </c>
      <c r="BE83" s="168">
        <f t="shared" si="4"/>
        <v>0</v>
      </c>
      <c r="BF83" s="168">
        <f t="shared" si="5"/>
        <v>0</v>
      </c>
      <c r="BG83" s="168">
        <f t="shared" si="6"/>
        <v>0</v>
      </c>
      <c r="BH83" s="168">
        <f t="shared" si="7"/>
        <v>0</v>
      </c>
      <c r="BI83" s="168">
        <f t="shared" si="8"/>
        <v>0</v>
      </c>
      <c r="BJ83" s="19" t="s">
        <v>76</v>
      </c>
      <c r="BK83" s="168">
        <f t="shared" si="9"/>
        <v>0</v>
      </c>
      <c r="BL83" s="19" t="s">
        <v>118</v>
      </c>
      <c r="BM83" s="19" t="s">
        <v>142</v>
      </c>
    </row>
    <row r="84" spans="2:65" s="1" customFormat="1" ht="25.5" customHeight="1">
      <c r="B84" s="36"/>
      <c r="C84" s="157" t="s">
        <v>129</v>
      </c>
      <c r="D84" s="157" t="s">
        <v>113</v>
      </c>
      <c r="E84" s="158" t="s">
        <v>140</v>
      </c>
      <c r="F84" s="159" t="s">
        <v>141</v>
      </c>
      <c r="G84" s="160" t="s">
        <v>137</v>
      </c>
      <c r="H84" s="161">
        <v>4.3999999999999997E-2</v>
      </c>
      <c r="I84" s="162"/>
      <c r="J84" s="163">
        <f t="shared" si="0"/>
        <v>0</v>
      </c>
      <c r="K84" s="159" t="s">
        <v>117</v>
      </c>
      <c r="L84" s="56"/>
      <c r="M84" s="164" t="s">
        <v>21</v>
      </c>
      <c r="N84" s="165" t="s">
        <v>40</v>
      </c>
      <c r="O84" s="37"/>
      <c r="P84" s="166">
        <f t="shared" si="1"/>
        <v>0</v>
      </c>
      <c r="Q84" s="166">
        <v>0</v>
      </c>
      <c r="R84" s="166">
        <f t="shared" si="2"/>
        <v>0</v>
      </c>
      <c r="S84" s="166">
        <v>0</v>
      </c>
      <c r="T84" s="167">
        <f t="shared" si="3"/>
        <v>0</v>
      </c>
      <c r="AR84" s="19" t="s">
        <v>118</v>
      </c>
      <c r="AT84" s="19" t="s">
        <v>113</v>
      </c>
      <c r="AU84" s="19" t="s">
        <v>69</v>
      </c>
      <c r="AY84" s="19" t="s">
        <v>119</v>
      </c>
      <c r="BE84" s="168">
        <f t="shared" si="4"/>
        <v>0</v>
      </c>
      <c r="BF84" s="168">
        <f t="shared" si="5"/>
        <v>0</v>
      </c>
      <c r="BG84" s="168">
        <f t="shared" si="6"/>
        <v>0</v>
      </c>
      <c r="BH84" s="168">
        <f t="shared" si="7"/>
        <v>0</v>
      </c>
      <c r="BI84" s="168">
        <f t="shared" si="8"/>
        <v>0</v>
      </c>
      <c r="BJ84" s="19" t="s">
        <v>76</v>
      </c>
      <c r="BK84" s="168">
        <f t="shared" si="9"/>
        <v>0</v>
      </c>
      <c r="BL84" s="19" t="s">
        <v>118</v>
      </c>
      <c r="BM84" s="19" t="s">
        <v>146</v>
      </c>
    </row>
    <row r="85" spans="2:65" s="1" customFormat="1" ht="16.5" customHeight="1">
      <c r="B85" s="36"/>
      <c r="C85" s="157" t="s">
        <v>147</v>
      </c>
      <c r="D85" s="157" t="s">
        <v>113</v>
      </c>
      <c r="E85" s="158" t="s">
        <v>148</v>
      </c>
      <c r="F85" s="159" t="s">
        <v>149</v>
      </c>
      <c r="G85" s="160" t="s">
        <v>137</v>
      </c>
      <c r="H85" s="161">
        <v>4.3999999999999997E-2</v>
      </c>
      <c r="I85" s="162"/>
      <c r="J85" s="163">
        <f t="shared" si="0"/>
        <v>0</v>
      </c>
      <c r="K85" s="159" t="s">
        <v>117</v>
      </c>
      <c r="L85" s="56"/>
      <c r="M85" s="164" t="s">
        <v>21</v>
      </c>
      <c r="N85" s="165" t="s">
        <v>40</v>
      </c>
      <c r="O85" s="37"/>
      <c r="P85" s="166">
        <f t="shared" si="1"/>
        <v>0</v>
      </c>
      <c r="Q85" s="166">
        <v>0</v>
      </c>
      <c r="R85" s="166">
        <f t="shared" si="2"/>
        <v>0</v>
      </c>
      <c r="S85" s="166">
        <v>0</v>
      </c>
      <c r="T85" s="167">
        <f t="shared" si="3"/>
        <v>0</v>
      </c>
      <c r="AR85" s="19" t="s">
        <v>118</v>
      </c>
      <c r="AT85" s="19" t="s">
        <v>113</v>
      </c>
      <c r="AU85" s="19" t="s">
        <v>69</v>
      </c>
      <c r="AY85" s="19" t="s">
        <v>119</v>
      </c>
      <c r="BE85" s="168">
        <f t="shared" si="4"/>
        <v>0</v>
      </c>
      <c r="BF85" s="168">
        <f t="shared" si="5"/>
        <v>0</v>
      </c>
      <c r="BG85" s="168">
        <f t="shared" si="6"/>
        <v>0</v>
      </c>
      <c r="BH85" s="168">
        <f t="shared" si="7"/>
        <v>0</v>
      </c>
      <c r="BI85" s="168">
        <f t="shared" si="8"/>
        <v>0</v>
      </c>
      <c r="BJ85" s="19" t="s">
        <v>76</v>
      </c>
      <c r="BK85" s="168">
        <f t="shared" si="9"/>
        <v>0</v>
      </c>
      <c r="BL85" s="19" t="s">
        <v>118</v>
      </c>
      <c r="BM85" s="19" t="s">
        <v>150</v>
      </c>
    </row>
    <row r="86" spans="2:65" s="1" customFormat="1" ht="16.5" customHeight="1">
      <c r="B86" s="36"/>
      <c r="C86" s="157" t="s">
        <v>134</v>
      </c>
      <c r="D86" s="157" t="s">
        <v>113</v>
      </c>
      <c r="E86" s="158" t="s">
        <v>151</v>
      </c>
      <c r="F86" s="159" t="s">
        <v>152</v>
      </c>
      <c r="G86" s="160" t="s">
        <v>137</v>
      </c>
      <c r="H86" s="161">
        <v>1.84</v>
      </c>
      <c r="I86" s="162"/>
      <c r="J86" s="163">
        <f t="shared" si="0"/>
        <v>0</v>
      </c>
      <c r="K86" s="159" t="s">
        <v>117</v>
      </c>
      <c r="L86" s="56"/>
      <c r="M86" s="164" t="s">
        <v>21</v>
      </c>
      <c r="N86" s="165" t="s">
        <v>40</v>
      </c>
      <c r="O86" s="37"/>
      <c r="P86" s="166">
        <f t="shared" si="1"/>
        <v>0</v>
      </c>
      <c r="Q86" s="166">
        <v>0</v>
      </c>
      <c r="R86" s="166">
        <f t="shared" si="2"/>
        <v>0</v>
      </c>
      <c r="S86" s="166">
        <v>0</v>
      </c>
      <c r="T86" s="167">
        <f t="shared" si="3"/>
        <v>0</v>
      </c>
      <c r="AR86" s="19" t="s">
        <v>118</v>
      </c>
      <c r="AT86" s="19" t="s">
        <v>113</v>
      </c>
      <c r="AU86" s="19" t="s">
        <v>69</v>
      </c>
      <c r="AY86" s="19" t="s">
        <v>119</v>
      </c>
      <c r="BE86" s="168">
        <f t="shared" si="4"/>
        <v>0</v>
      </c>
      <c r="BF86" s="168">
        <f t="shared" si="5"/>
        <v>0</v>
      </c>
      <c r="BG86" s="168">
        <f t="shared" si="6"/>
        <v>0</v>
      </c>
      <c r="BH86" s="168">
        <f t="shared" si="7"/>
        <v>0</v>
      </c>
      <c r="BI86" s="168">
        <f t="shared" si="8"/>
        <v>0</v>
      </c>
      <c r="BJ86" s="19" t="s">
        <v>76</v>
      </c>
      <c r="BK86" s="168">
        <f t="shared" si="9"/>
        <v>0</v>
      </c>
      <c r="BL86" s="19" t="s">
        <v>118</v>
      </c>
      <c r="BM86" s="19" t="s">
        <v>153</v>
      </c>
    </row>
    <row r="87" spans="2:65" s="1" customFormat="1" ht="16.5" customHeight="1">
      <c r="B87" s="36"/>
      <c r="C87" s="157" t="s">
        <v>154</v>
      </c>
      <c r="D87" s="157" t="s">
        <v>113</v>
      </c>
      <c r="E87" s="158" t="s">
        <v>155</v>
      </c>
      <c r="F87" s="159" t="s">
        <v>156</v>
      </c>
      <c r="G87" s="160" t="s">
        <v>157</v>
      </c>
      <c r="H87" s="161">
        <v>5492.4</v>
      </c>
      <c r="I87" s="162"/>
      <c r="J87" s="163">
        <f t="shared" si="0"/>
        <v>0</v>
      </c>
      <c r="K87" s="159" t="s">
        <v>117</v>
      </c>
      <c r="L87" s="56"/>
      <c r="M87" s="164" t="s">
        <v>21</v>
      </c>
      <c r="N87" s="165" t="s">
        <v>40</v>
      </c>
      <c r="O87" s="37"/>
      <c r="P87" s="166">
        <f t="shared" si="1"/>
        <v>0</v>
      </c>
      <c r="Q87" s="166">
        <v>0</v>
      </c>
      <c r="R87" s="166">
        <f t="shared" si="2"/>
        <v>0</v>
      </c>
      <c r="S87" s="166">
        <v>0</v>
      </c>
      <c r="T87" s="167">
        <f t="shared" si="3"/>
        <v>0</v>
      </c>
      <c r="AR87" s="19" t="s">
        <v>118</v>
      </c>
      <c r="AT87" s="19" t="s">
        <v>113</v>
      </c>
      <c r="AU87" s="19" t="s">
        <v>69</v>
      </c>
      <c r="AY87" s="19" t="s">
        <v>119</v>
      </c>
      <c r="BE87" s="168">
        <f t="shared" si="4"/>
        <v>0</v>
      </c>
      <c r="BF87" s="168">
        <f t="shared" si="5"/>
        <v>0</v>
      </c>
      <c r="BG87" s="168">
        <f t="shared" si="6"/>
        <v>0</v>
      </c>
      <c r="BH87" s="168">
        <f t="shared" si="7"/>
        <v>0</v>
      </c>
      <c r="BI87" s="168">
        <f t="shared" si="8"/>
        <v>0</v>
      </c>
      <c r="BJ87" s="19" t="s">
        <v>76</v>
      </c>
      <c r="BK87" s="168">
        <f t="shared" si="9"/>
        <v>0</v>
      </c>
      <c r="BL87" s="19" t="s">
        <v>118</v>
      </c>
      <c r="BM87" s="19" t="s">
        <v>158</v>
      </c>
    </row>
    <row r="88" spans="2:65" s="1" customFormat="1" ht="25.5" customHeight="1">
      <c r="B88" s="36"/>
      <c r="C88" s="157" t="s">
        <v>138</v>
      </c>
      <c r="D88" s="157" t="s">
        <v>113</v>
      </c>
      <c r="E88" s="158" t="s">
        <v>159</v>
      </c>
      <c r="F88" s="159" t="s">
        <v>160</v>
      </c>
      <c r="G88" s="160" t="s">
        <v>133</v>
      </c>
      <c r="H88" s="161">
        <v>1416.2619999999999</v>
      </c>
      <c r="I88" s="162"/>
      <c r="J88" s="163">
        <f t="shared" si="0"/>
        <v>0</v>
      </c>
      <c r="K88" s="159" t="s">
        <v>117</v>
      </c>
      <c r="L88" s="56"/>
      <c r="M88" s="164" t="s">
        <v>21</v>
      </c>
      <c r="N88" s="165" t="s">
        <v>40</v>
      </c>
      <c r="O88" s="37"/>
      <c r="P88" s="166">
        <f t="shared" si="1"/>
        <v>0</v>
      </c>
      <c r="Q88" s="166">
        <v>0</v>
      </c>
      <c r="R88" s="166">
        <f t="shared" si="2"/>
        <v>0</v>
      </c>
      <c r="S88" s="166">
        <v>0</v>
      </c>
      <c r="T88" s="167">
        <f t="shared" si="3"/>
        <v>0</v>
      </c>
      <c r="AR88" s="19" t="s">
        <v>118</v>
      </c>
      <c r="AT88" s="19" t="s">
        <v>113</v>
      </c>
      <c r="AU88" s="19" t="s">
        <v>69</v>
      </c>
      <c r="AY88" s="19" t="s">
        <v>119</v>
      </c>
      <c r="BE88" s="168">
        <f t="shared" si="4"/>
        <v>0</v>
      </c>
      <c r="BF88" s="168">
        <f t="shared" si="5"/>
        <v>0</v>
      </c>
      <c r="BG88" s="168">
        <f t="shared" si="6"/>
        <v>0</v>
      </c>
      <c r="BH88" s="168">
        <f t="shared" si="7"/>
        <v>0</v>
      </c>
      <c r="BI88" s="168">
        <f t="shared" si="8"/>
        <v>0</v>
      </c>
      <c r="BJ88" s="19" t="s">
        <v>76</v>
      </c>
      <c r="BK88" s="168">
        <f t="shared" si="9"/>
        <v>0</v>
      </c>
      <c r="BL88" s="19" t="s">
        <v>118</v>
      </c>
      <c r="BM88" s="19" t="s">
        <v>161</v>
      </c>
    </row>
    <row r="89" spans="2:65" s="1" customFormat="1" ht="16.5" customHeight="1">
      <c r="B89" s="36"/>
      <c r="C89" s="157" t="s">
        <v>162</v>
      </c>
      <c r="D89" s="157" t="s">
        <v>113</v>
      </c>
      <c r="E89" s="158" t="s">
        <v>370</v>
      </c>
      <c r="F89" s="159" t="s">
        <v>371</v>
      </c>
      <c r="G89" s="160" t="s">
        <v>157</v>
      </c>
      <c r="H89" s="161">
        <v>350</v>
      </c>
      <c r="I89" s="162"/>
      <c r="J89" s="163">
        <f t="shared" si="0"/>
        <v>0</v>
      </c>
      <c r="K89" s="159" t="s">
        <v>117</v>
      </c>
      <c r="L89" s="56"/>
      <c r="M89" s="164" t="s">
        <v>21</v>
      </c>
      <c r="N89" s="165" t="s">
        <v>40</v>
      </c>
      <c r="O89" s="37"/>
      <c r="P89" s="166">
        <f t="shared" si="1"/>
        <v>0</v>
      </c>
      <c r="Q89" s="166">
        <v>0</v>
      </c>
      <c r="R89" s="166">
        <f t="shared" si="2"/>
        <v>0</v>
      </c>
      <c r="S89" s="166">
        <v>0</v>
      </c>
      <c r="T89" s="167">
        <f t="shared" si="3"/>
        <v>0</v>
      </c>
      <c r="AR89" s="19" t="s">
        <v>118</v>
      </c>
      <c r="AT89" s="19" t="s">
        <v>113</v>
      </c>
      <c r="AU89" s="19" t="s">
        <v>69</v>
      </c>
      <c r="AY89" s="19" t="s">
        <v>119</v>
      </c>
      <c r="BE89" s="168">
        <f t="shared" si="4"/>
        <v>0</v>
      </c>
      <c r="BF89" s="168">
        <f t="shared" si="5"/>
        <v>0</v>
      </c>
      <c r="BG89" s="168">
        <f t="shared" si="6"/>
        <v>0</v>
      </c>
      <c r="BH89" s="168">
        <f t="shared" si="7"/>
        <v>0</v>
      </c>
      <c r="BI89" s="168">
        <f t="shared" si="8"/>
        <v>0</v>
      </c>
      <c r="BJ89" s="19" t="s">
        <v>76</v>
      </c>
      <c r="BK89" s="168">
        <f t="shared" si="9"/>
        <v>0</v>
      </c>
      <c r="BL89" s="19" t="s">
        <v>118</v>
      </c>
      <c r="BM89" s="19" t="s">
        <v>165</v>
      </c>
    </row>
    <row r="90" spans="2:65" s="1" customFormat="1" ht="16.5" customHeight="1">
      <c r="B90" s="36"/>
      <c r="C90" s="157" t="s">
        <v>142</v>
      </c>
      <c r="D90" s="157" t="s">
        <v>113</v>
      </c>
      <c r="E90" s="158" t="s">
        <v>163</v>
      </c>
      <c r="F90" s="159" t="s">
        <v>164</v>
      </c>
      <c r="G90" s="160" t="s">
        <v>125</v>
      </c>
      <c r="H90" s="161">
        <v>57.6</v>
      </c>
      <c r="I90" s="162"/>
      <c r="J90" s="163">
        <f t="shared" si="0"/>
        <v>0</v>
      </c>
      <c r="K90" s="159" t="s">
        <v>117</v>
      </c>
      <c r="L90" s="56"/>
      <c r="M90" s="164" t="s">
        <v>21</v>
      </c>
      <c r="N90" s="165" t="s">
        <v>40</v>
      </c>
      <c r="O90" s="37"/>
      <c r="P90" s="166">
        <f t="shared" si="1"/>
        <v>0</v>
      </c>
      <c r="Q90" s="166">
        <v>0</v>
      </c>
      <c r="R90" s="166">
        <f t="shared" si="2"/>
        <v>0</v>
      </c>
      <c r="S90" s="166">
        <v>0</v>
      </c>
      <c r="T90" s="167">
        <f t="shared" si="3"/>
        <v>0</v>
      </c>
      <c r="AR90" s="19" t="s">
        <v>118</v>
      </c>
      <c r="AT90" s="19" t="s">
        <v>113</v>
      </c>
      <c r="AU90" s="19" t="s">
        <v>69</v>
      </c>
      <c r="AY90" s="19" t="s">
        <v>119</v>
      </c>
      <c r="BE90" s="168">
        <f t="shared" si="4"/>
        <v>0</v>
      </c>
      <c r="BF90" s="168">
        <f t="shared" si="5"/>
        <v>0</v>
      </c>
      <c r="BG90" s="168">
        <f t="shared" si="6"/>
        <v>0</v>
      </c>
      <c r="BH90" s="168">
        <f t="shared" si="7"/>
        <v>0</v>
      </c>
      <c r="BI90" s="168">
        <f t="shared" si="8"/>
        <v>0</v>
      </c>
      <c r="BJ90" s="19" t="s">
        <v>76</v>
      </c>
      <c r="BK90" s="168">
        <f t="shared" si="9"/>
        <v>0</v>
      </c>
      <c r="BL90" s="19" t="s">
        <v>118</v>
      </c>
      <c r="BM90" s="19" t="s">
        <v>169</v>
      </c>
    </row>
    <row r="91" spans="2:65" s="1" customFormat="1" ht="16.5" customHeight="1">
      <c r="B91" s="36"/>
      <c r="C91" s="157" t="s">
        <v>10</v>
      </c>
      <c r="D91" s="157" t="s">
        <v>113</v>
      </c>
      <c r="E91" s="158" t="s">
        <v>372</v>
      </c>
      <c r="F91" s="159" t="s">
        <v>373</v>
      </c>
      <c r="G91" s="160" t="s">
        <v>116</v>
      </c>
      <c r="H91" s="161">
        <v>453</v>
      </c>
      <c r="I91" s="162"/>
      <c r="J91" s="163">
        <f t="shared" si="0"/>
        <v>0</v>
      </c>
      <c r="K91" s="159" t="s">
        <v>117</v>
      </c>
      <c r="L91" s="56"/>
      <c r="M91" s="164" t="s">
        <v>21</v>
      </c>
      <c r="N91" s="165" t="s">
        <v>40</v>
      </c>
      <c r="O91" s="37"/>
      <c r="P91" s="166">
        <f t="shared" si="1"/>
        <v>0</v>
      </c>
      <c r="Q91" s="166">
        <v>0</v>
      </c>
      <c r="R91" s="166">
        <f t="shared" si="2"/>
        <v>0</v>
      </c>
      <c r="S91" s="166">
        <v>0</v>
      </c>
      <c r="T91" s="167">
        <f t="shared" si="3"/>
        <v>0</v>
      </c>
      <c r="AR91" s="19" t="s">
        <v>118</v>
      </c>
      <c r="AT91" s="19" t="s">
        <v>113</v>
      </c>
      <c r="AU91" s="19" t="s">
        <v>69</v>
      </c>
      <c r="AY91" s="19" t="s">
        <v>119</v>
      </c>
      <c r="BE91" s="168">
        <f t="shared" si="4"/>
        <v>0</v>
      </c>
      <c r="BF91" s="168">
        <f t="shared" si="5"/>
        <v>0</v>
      </c>
      <c r="BG91" s="168">
        <f t="shared" si="6"/>
        <v>0</v>
      </c>
      <c r="BH91" s="168">
        <f t="shared" si="7"/>
        <v>0</v>
      </c>
      <c r="BI91" s="168">
        <f t="shared" si="8"/>
        <v>0</v>
      </c>
      <c r="BJ91" s="19" t="s">
        <v>76</v>
      </c>
      <c r="BK91" s="168">
        <f t="shared" si="9"/>
        <v>0</v>
      </c>
      <c r="BL91" s="19" t="s">
        <v>118</v>
      </c>
      <c r="BM91" s="19" t="s">
        <v>172</v>
      </c>
    </row>
    <row r="92" spans="2:65" s="1" customFormat="1" ht="16.5" customHeight="1">
      <c r="B92" s="36"/>
      <c r="C92" s="157" t="s">
        <v>146</v>
      </c>
      <c r="D92" s="157" t="s">
        <v>113</v>
      </c>
      <c r="E92" s="158" t="s">
        <v>374</v>
      </c>
      <c r="F92" s="159" t="s">
        <v>375</v>
      </c>
      <c r="G92" s="160" t="s">
        <v>125</v>
      </c>
      <c r="H92" s="161">
        <v>5655</v>
      </c>
      <c r="I92" s="162"/>
      <c r="J92" s="163">
        <f t="shared" si="0"/>
        <v>0</v>
      </c>
      <c r="K92" s="159" t="s">
        <v>117</v>
      </c>
      <c r="L92" s="56"/>
      <c r="M92" s="164" t="s">
        <v>21</v>
      </c>
      <c r="N92" s="165" t="s">
        <v>40</v>
      </c>
      <c r="O92" s="37"/>
      <c r="P92" s="166">
        <f t="shared" si="1"/>
        <v>0</v>
      </c>
      <c r="Q92" s="166">
        <v>0</v>
      </c>
      <c r="R92" s="166">
        <f t="shared" si="2"/>
        <v>0</v>
      </c>
      <c r="S92" s="166">
        <v>0</v>
      </c>
      <c r="T92" s="167">
        <f t="shared" si="3"/>
        <v>0</v>
      </c>
      <c r="AR92" s="19" t="s">
        <v>118</v>
      </c>
      <c r="AT92" s="19" t="s">
        <v>113</v>
      </c>
      <c r="AU92" s="19" t="s">
        <v>69</v>
      </c>
      <c r="AY92" s="19" t="s">
        <v>119</v>
      </c>
      <c r="BE92" s="168">
        <f t="shared" si="4"/>
        <v>0</v>
      </c>
      <c r="BF92" s="168">
        <f t="shared" si="5"/>
        <v>0</v>
      </c>
      <c r="BG92" s="168">
        <f t="shared" si="6"/>
        <v>0</v>
      </c>
      <c r="BH92" s="168">
        <f t="shared" si="7"/>
        <v>0</v>
      </c>
      <c r="BI92" s="168">
        <f t="shared" si="8"/>
        <v>0</v>
      </c>
      <c r="BJ92" s="19" t="s">
        <v>76</v>
      </c>
      <c r="BK92" s="168">
        <f t="shared" si="9"/>
        <v>0</v>
      </c>
      <c r="BL92" s="19" t="s">
        <v>118</v>
      </c>
      <c r="BM92" s="19" t="s">
        <v>175</v>
      </c>
    </row>
    <row r="93" spans="2:65" s="1" customFormat="1" ht="25.5" customHeight="1">
      <c r="B93" s="36"/>
      <c r="C93" s="157" t="s">
        <v>176</v>
      </c>
      <c r="D93" s="157" t="s">
        <v>113</v>
      </c>
      <c r="E93" s="158" t="s">
        <v>166</v>
      </c>
      <c r="F93" s="159" t="s">
        <v>167</v>
      </c>
      <c r="G93" s="160" t="s">
        <v>168</v>
      </c>
      <c r="H93" s="161">
        <v>424</v>
      </c>
      <c r="I93" s="162"/>
      <c r="J93" s="163">
        <f t="shared" si="0"/>
        <v>0</v>
      </c>
      <c r="K93" s="159" t="s">
        <v>117</v>
      </c>
      <c r="L93" s="56"/>
      <c r="M93" s="164" t="s">
        <v>21</v>
      </c>
      <c r="N93" s="165" t="s">
        <v>40</v>
      </c>
      <c r="O93" s="37"/>
      <c r="P93" s="166">
        <f t="shared" si="1"/>
        <v>0</v>
      </c>
      <c r="Q93" s="166">
        <v>0</v>
      </c>
      <c r="R93" s="166">
        <f t="shared" si="2"/>
        <v>0</v>
      </c>
      <c r="S93" s="166">
        <v>0</v>
      </c>
      <c r="T93" s="167">
        <f t="shared" si="3"/>
        <v>0</v>
      </c>
      <c r="AR93" s="19" t="s">
        <v>118</v>
      </c>
      <c r="AT93" s="19" t="s">
        <v>113</v>
      </c>
      <c r="AU93" s="19" t="s">
        <v>69</v>
      </c>
      <c r="AY93" s="19" t="s">
        <v>119</v>
      </c>
      <c r="BE93" s="168">
        <f t="shared" si="4"/>
        <v>0</v>
      </c>
      <c r="BF93" s="168">
        <f t="shared" si="5"/>
        <v>0</v>
      </c>
      <c r="BG93" s="168">
        <f t="shared" si="6"/>
        <v>0</v>
      </c>
      <c r="BH93" s="168">
        <f t="shared" si="7"/>
        <v>0</v>
      </c>
      <c r="BI93" s="168">
        <f t="shared" si="8"/>
        <v>0</v>
      </c>
      <c r="BJ93" s="19" t="s">
        <v>76</v>
      </c>
      <c r="BK93" s="168">
        <f t="shared" si="9"/>
        <v>0</v>
      </c>
      <c r="BL93" s="19" t="s">
        <v>118</v>
      </c>
      <c r="BM93" s="19" t="s">
        <v>179</v>
      </c>
    </row>
    <row r="94" spans="2:65" s="1" customFormat="1" ht="25.5" customHeight="1">
      <c r="B94" s="36"/>
      <c r="C94" s="157" t="s">
        <v>150</v>
      </c>
      <c r="D94" s="157" t="s">
        <v>113</v>
      </c>
      <c r="E94" s="158" t="s">
        <v>170</v>
      </c>
      <c r="F94" s="159" t="s">
        <v>171</v>
      </c>
      <c r="G94" s="160" t="s">
        <v>168</v>
      </c>
      <c r="H94" s="161">
        <v>24</v>
      </c>
      <c r="I94" s="162"/>
      <c r="J94" s="163">
        <f t="shared" si="0"/>
        <v>0</v>
      </c>
      <c r="K94" s="159" t="s">
        <v>117</v>
      </c>
      <c r="L94" s="56"/>
      <c r="M94" s="164" t="s">
        <v>21</v>
      </c>
      <c r="N94" s="165" t="s">
        <v>40</v>
      </c>
      <c r="O94" s="37"/>
      <c r="P94" s="166">
        <f t="shared" si="1"/>
        <v>0</v>
      </c>
      <c r="Q94" s="166">
        <v>0</v>
      </c>
      <c r="R94" s="166">
        <f t="shared" si="2"/>
        <v>0</v>
      </c>
      <c r="S94" s="166">
        <v>0</v>
      </c>
      <c r="T94" s="167">
        <f t="shared" si="3"/>
        <v>0</v>
      </c>
      <c r="AR94" s="19" t="s">
        <v>118</v>
      </c>
      <c r="AT94" s="19" t="s">
        <v>113</v>
      </c>
      <c r="AU94" s="19" t="s">
        <v>69</v>
      </c>
      <c r="AY94" s="19" t="s">
        <v>119</v>
      </c>
      <c r="BE94" s="168">
        <f t="shared" si="4"/>
        <v>0</v>
      </c>
      <c r="BF94" s="168">
        <f t="shared" si="5"/>
        <v>0</v>
      </c>
      <c r="BG94" s="168">
        <f t="shared" si="6"/>
        <v>0</v>
      </c>
      <c r="BH94" s="168">
        <f t="shared" si="7"/>
        <v>0</v>
      </c>
      <c r="BI94" s="168">
        <f t="shared" si="8"/>
        <v>0</v>
      </c>
      <c r="BJ94" s="19" t="s">
        <v>76</v>
      </c>
      <c r="BK94" s="168">
        <f t="shared" si="9"/>
        <v>0</v>
      </c>
      <c r="BL94" s="19" t="s">
        <v>118</v>
      </c>
      <c r="BM94" s="19" t="s">
        <v>182</v>
      </c>
    </row>
    <row r="95" spans="2:65" s="1" customFormat="1" ht="25.5" customHeight="1">
      <c r="B95" s="36"/>
      <c r="C95" s="157" t="s">
        <v>183</v>
      </c>
      <c r="D95" s="157" t="s">
        <v>113</v>
      </c>
      <c r="E95" s="158" t="s">
        <v>173</v>
      </c>
      <c r="F95" s="159" t="s">
        <v>174</v>
      </c>
      <c r="G95" s="160" t="s">
        <v>125</v>
      </c>
      <c r="H95" s="161">
        <v>9430</v>
      </c>
      <c r="I95" s="162"/>
      <c r="J95" s="163">
        <f t="shared" si="0"/>
        <v>0</v>
      </c>
      <c r="K95" s="159" t="s">
        <v>117</v>
      </c>
      <c r="L95" s="56"/>
      <c r="M95" s="164" t="s">
        <v>21</v>
      </c>
      <c r="N95" s="165" t="s">
        <v>40</v>
      </c>
      <c r="O95" s="37"/>
      <c r="P95" s="166">
        <f t="shared" si="1"/>
        <v>0</v>
      </c>
      <c r="Q95" s="166">
        <v>0</v>
      </c>
      <c r="R95" s="166">
        <f t="shared" si="2"/>
        <v>0</v>
      </c>
      <c r="S95" s="166">
        <v>0</v>
      </c>
      <c r="T95" s="167">
        <f t="shared" si="3"/>
        <v>0</v>
      </c>
      <c r="AR95" s="19" t="s">
        <v>118</v>
      </c>
      <c r="AT95" s="19" t="s">
        <v>113</v>
      </c>
      <c r="AU95" s="19" t="s">
        <v>69</v>
      </c>
      <c r="AY95" s="19" t="s">
        <v>119</v>
      </c>
      <c r="BE95" s="168">
        <f t="shared" si="4"/>
        <v>0</v>
      </c>
      <c r="BF95" s="168">
        <f t="shared" si="5"/>
        <v>0</v>
      </c>
      <c r="BG95" s="168">
        <f t="shared" si="6"/>
        <v>0</v>
      </c>
      <c r="BH95" s="168">
        <f t="shared" si="7"/>
        <v>0</v>
      </c>
      <c r="BI95" s="168">
        <f t="shared" si="8"/>
        <v>0</v>
      </c>
      <c r="BJ95" s="19" t="s">
        <v>76</v>
      </c>
      <c r="BK95" s="168">
        <f t="shared" si="9"/>
        <v>0</v>
      </c>
      <c r="BL95" s="19" t="s">
        <v>118</v>
      </c>
      <c r="BM95" s="19" t="s">
        <v>186</v>
      </c>
    </row>
    <row r="96" spans="2:65" s="1" customFormat="1" ht="25.5" customHeight="1">
      <c r="B96" s="36"/>
      <c r="C96" s="157" t="s">
        <v>153</v>
      </c>
      <c r="D96" s="157" t="s">
        <v>113</v>
      </c>
      <c r="E96" s="158" t="s">
        <v>177</v>
      </c>
      <c r="F96" s="159" t="s">
        <v>178</v>
      </c>
      <c r="G96" s="160" t="s">
        <v>125</v>
      </c>
      <c r="H96" s="161">
        <v>9430</v>
      </c>
      <c r="I96" s="162"/>
      <c r="J96" s="163">
        <f t="shared" si="0"/>
        <v>0</v>
      </c>
      <c r="K96" s="159" t="s">
        <v>117</v>
      </c>
      <c r="L96" s="56"/>
      <c r="M96" s="164" t="s">
        <v>21</v>
      </c>
      <c r="N96" s="165" t="s">
        <v>40</v>
      </c>
      <c r="O96" s="37"/>
      <c r="P96" s="166">
        <f t="shared" si="1"/>
        <v>0</v>
      </c>
      <c r="Q96" s="166">
        <v>0</v>
      </c>
      <c r="R96" s="166">
        <f t="shared" si="2"/>
        <v>0</v>
      </c>
      <c r="S96" s="166">
        <v>0</v>
      </c>
      <c r="T96" s="167">
        <f t="shared" si="3"/>
        <v>0</v>
      </c>
      <c r="AR96" s="19" t="s">
        <v>118</v>
      </c>
      <c r="AT96" s="19" t="s">
        <v>113</v>
      </c>
      <c r="AU96" s="19" t="s">
        <v>69</v>
      </c>
      <c r="AY96" s="19" t="s">
        <v>119</v>
      </c>
      <c r="BE96" s="168">
        <f t="shared" si="4"/>
        <v>0</v>
      </c>
      <c r="BF96" s="168">
        <f t="shared" si="5"/>
        <v>0</v>
      </c>
      <c r="BG96" s="168">
        <f t="shared" si="6"/>
        <v>0</v>
      </c>
      <c r="BH96" s="168">
        <f t="shared" si="7"/>
        <v>0</v>
      </c>
      <c r="BI96" s="168">
        <f t="shared" si="8"/>
        <v>0</v>
      </c>
      <c r="BJ96" s="19" t="s">
        <v>76</v>
      </c>
      <c r="BK96" s="168">
        <f t="shared" si="9"/>
        <v>0</v>
      </c>
      <c r="BL96" s="19" t="s">
        <v>118</v>
      </c>
      <c r="BM96" s="19" t="s">
        <v>190</v>
      </c>
    </row>
    <row r="97" spans="2:65" s="1" customFormat="1" ht="16.5" customHeight="1">
      <c r="B97" s="36"/>
      <c r="C97" s="157" t="s">
        <v>9</v>
      </c>
      <c r="D97" s="157" t="s">
        <v>113</v>
      </c>
      <c r="E97" s="158" t="s">
        <v>180</v>
      </c>
      <c r="F97" s="159" t="s">
        <v>181</v>
      </c>
      <c r="G97" s="160" t="s">
        <v>137</v>
      </c>
      <c r="H97" s="161">
        <v>2.8370000000000002</v>
      </c>
      <c r="I97" s="162"/>
      <c r="J97" s="163">
        <f t="shared" si="0"/>
        <v>0</v>
      </c>
      <c r="K97" s="159" t="s">
        <v>117</v>
      </c>
      <c r="L97" s="56"/>
      <c r="M97" s="164" t="s">
        <v>21</v>
      </c>
      <c r="N97" s="165" t="s">
        <v>40</v>
      </c>
      <c r="O97" s="37"/>
      <c r="P97" s="166">
        <f t="shared" si="1"/>
        <v>0</v>
      </c>
      <c r="Q97" s="166">
        <v>0</v>
      </c>
      <c r="R97" s="166">
        <f t="shared" si="2"/>
        <v>0</v>
      </c>
      <c r="S97" s="166">
        <v>0</v>
      </c>
      <c r="T97" s="167">
        <f t="shared" si="3"/>
        <v>0</v>
      </c>
      <c r="AR97" s="19" t="s">
        <v>118</v>
      </c>
      <c r="AT97" s="19" t="s">
        <v>113</v>
      </c>
      <c r="AU97" s="19" t="s">
        <v>69</v>
      </c>
      <c r="AY97" s="19" t="s">
        <v>119</v>
      </c>
      <c r="BE97" s="168">
        <f t="shared" si="4"/>
        <v>0</v>
      </c>
      <c r="BF97" s="168">
        <f t="shared" si="5"/>
        <v>0</v>
      </c>
      <c r="BG97" s="168">
        <f t="shared" si="6"/>
        <v>0</v>
      </c>
      <c r="BH97" s="168">
        <f t="shared" si="7"/>
        <v>0</v>
      </c>
      <c r="BI97" s="168">
        <f t="shared" si="8"/>
        <v>0</v>
      </c>
      <c r="BJ97" s="19" t="s">
        <v>76</v>
      </c>
      <c r="BK97" s="168">
        <f t="shared" si="9"/>
        <v>0</v>
      </c>
      <c r="BL97" s="19" t="s">
        <v>118</v>
      </c>
      <c r="BM97" s="19" t="s">
        <v>193</v>
      </c>
    </row>
    <row r="98" spans="2:65" s="1" customFormat="1" ht="16.5" customHeight="1">
      <c r="B98" s="36"/>
      <c r="C98" s="157" t="s">
        <v>158</v>
      </c>
      <c r="D98" s="157" t="s">
        <v>113</v>
      </c>
      <c r="E98" s="158" t="s">
        <v>184</v>
      </c>
      <c r="F98" s="159" t="s">
        <v>185</v>
      </c>
      <c r="G98" s="160" t="s">
        <v>137</v>
      </c>
      <c r="H98" s="161">
        <v>2.8370000000000002</v>
      </c>
      <c r="I98" s="162"/>
      <c r="J98" s="163">
        <f t="shared" si="0"/>
        <v>0</v>
      </c>
      <c r="K98" s="159" t="s">
        <v>117</v>
      </c>
      <c r="L98" s="56"/>
      <c r="M98" s="164" t="s">
        <v>21</v>
      </c>
      <c r="N98" s="165" t="s">
        <v>40</v>
      </c>
      <c r="O98" s="37"/>
      <c r="P98" s="166">
        <f t="shared" si="1"/>
        <v>0</v>
      </c>
      <c r="Q98" s="166">
        <v>0</v>
      </c>
      <c r="R98" s="166">
        <f t="shared" si="2"/>
        <v>0</v>
      </c>
      <c r="S98" s="166">
        <v>0</v>
      </c>
      <c r="T98" s="167">
        <f t="shared" si="3"/>
        <v>0</v>
      </c>
      <c r="AR98" s="19" t="s">
        <v>118</v>
      </c>
      <c r="AT98" s="19" t="s">
        <v>113</v>
      </c>
      <c r="AU98" s="19" t="s">
        <v>69</v>
      </c>
      <c r="AY98" s="19" t="s">
        <v>119</v>
      </c>
      <c r="BE98" s="168">
        <f t="shared" si="4"/>
        <v>0</v>
      </c>
      <c r="BF98" s="168">
        <f t="shared" si="5"/>
        <v>0</v>
      </c>
      <c r="BG98" s="168">
        <f t="shared" si="6"/>
        <v>0</v>
      </c>
      <c r="BH98" s="168">
        <f t="shared" si="7"/>
        <v>0</v>
      </c>
      <c r="BI98" s="168">
        <f t="shared" si="8"/>
        <v>0</v>
      </c>
      <c r="BJ98" s="19" t="s">
        <v>76</v>
      </c>
      <c r="BK98" s="168">
        <f t="shared" si="9"/>
        <v>0</v>
      </c>
      <c r="BL98" s="19" t="s">
        <v>118</v>
      </c>
      <c r="BM98" s="19" t="s">
        <v>196</v>
      </c>
    </row>
    <row r="99" spans="2:65" s="1" customFormat="1" ht="16.5" customHeight="1">
      <c r="B99" s="36"/>
      <c r="C99" s="157" t="s">
        <v>197</v>
      </c>
      <c r="D99" s="157" t="s">
        <v>113</v>
      </c>
      <c r="E99" s="158" t="s">
        <v>187</v>
      </c>
      <c r="F99" s="159" t="s">
        <v>188</v>
      </c>
      <c r="G99" s="160" t="s">
        <v>189</v>
      </c>
      <c r="H99" s="161">
        <v>1507.9259999999999</v>
      </c>
      <c r="I99" s="162"/>
      <c r="J99" s="163">
        <f t="shared" si="0"/>
        <v>0</v>
      </c>
      <c r="K99" s="159" t="s">
        <v>117</v>
      </c>
      <c r="L99" s="56"/>
      <c r="M99" s="164" t="s">
        <v>21</v>
      </c>
      <c r="N99" s="165" t="s">
        <v>40</v>
      </c>
      <c r="O99" s="37"/>
      <c r="P99" s="166">
        <f t="shared" si="1"/>
        <v>0</v>
      </c>
      <c r="Q99" s="166">
        <v>0</v>
      </c>
      <c r="R99" s="166">
        <f t="shared" si="2"/>
        <v>0</v>
      </c>
      <c r="S99" s="166">
        <v>0</v>
      </c>
      <c r="T99" s="167">
        <f t="shared" si="3"/>
        <v>0</v>
      </c>
      <c r="AR99" s="19" t="s">
        <v>118</v>
      </c>
      <c r="AT99" s="19" t="s">
        <v>113</v>
      </c>
      <c r="AU99" s="19" t="s">
        <v>69</v>
      </c>
      <c r="AY99" s="19" t="s">
        <v>119</v>
      </c>
      <c r="BE99" s="168">
        <f t="shared" si="4"/>
        <v>0</v>
      </c>
      <c r="BF99" s="168">
        <f t="shared" si="5"/>
        <v>0</v>
      </c>
      <c r="BG99" s="168">
        <f t="shared" si="6"/>
        <v>0</v>
      </c>
      <c r="BH99" s="168">
        <f t="shared" si="7"/>
        <v>0</v>
      </c>
      <c r="BI99" s="168">
        <f t="shared" si="8"/>
        <v>0</v>
      </c>
      <c r="BJ99" s="19" t="s">
        <v>76</v>
      </c>
      <c r="BK99" s="168">
        <f t="shared" si="9"/>
        <v>0</v>
      </c>
      <c r="BL99" s="19" t="s">
        <v>118</v>
      </c>
      <c r="BM99" s="19" t="s">
        <v>200</v>
      </c>
    </row>
    <row r="100" spans="2:65" s="1" customFormat="1" ht="16.5" customHeight="1">
      <c r="B100" s="36"/>
      <c r="C100" s="157" t="s">
        <v>161</v>
      </c>
      <c r="D100" s="157" t="s">
        <v>113</v>
      </c>
      <c r="E100" s="158" t="s">
        <v>191</v>
      </c>
      <c r="F100" s="159" t="s">
        <v>192</v>
      </c>
      <c r="G100" s="160" t="s">
        <v>137</v>
      </c>
      <c r="H100" s="161">
        <v>4.6420000000000003</v>
      </c>
      <c r="I100" s="162"/>
      <c r="J100" s="163">
        <f t="shared" si="0"/>
        <v>0</v>
      </c>
      <c r="K100" s="159" t="s">
        <v>117</v>
      </c>
      <c r="L100" s="56"/>
      <c r="M100" s="164" t="s">
        <v>21</v>
      </c>
      <c r="N100" s="165" t="s">
        <v>40</v>
      </c>
      <c r="O100" s="37"/>
      <c r="P100" s="166">
        <f t="shared" si="1"/>
        <v>0</v>
      </c>
      <c r="Q100" s="166">
        <v>0</v>
      </c>
      <c r="R100" s="166">
        <f t="shared" si="2"/>
        <v>0</v>
      </c>
      <c r="S100" s="166">
        <v>0</v>
      </c>
      <c r="T100" s="167">
        <f t="shared" si="3"/>
        <v>0</v>
      </c>
      <c r="AR100" s="19" t="s">
        <v>118</v>
      </c>
      <c r="AT100" s="19" t="s">
        <v>113</v>
      </c>
      <c r="AU100" s="19" t="s">
        <v>69</v>
      </c>
      <c r="AY100" s="19" t="s">
        <v>119</v>
      </c>
      <c r="BE100" s="168">
        <f t="shared" si="4"/>
        <v>0</v>
      </c>
      <c r="BF100" s="168">
        <f t="shared" si="5"/>
        <v>0</v>
      </c>
      <c r="BG100" s="168">
        <f t="shared" si="6"/>
        <v>0</v>
      </c>
      <c r="BH100" s="168">
        <f t="shared" si="7"/>
        <v>0</v>
      </c>
      <c r="BI100" s="168">
        <f t="shared" si="8"/>
        <v>0</v>
      </c>
      <c r="BJ100" s="19" t="s">
        <v>76</v>
      </c>
      <c r="BK100" s="168">
        <f t="shared" si="9"/>
        <v>0</v>
      </c>
      <c r="BL100" s="19" t="s">
        <v>118</v>
      </c>
      <c r="BM100" s="19" t="s">
        <v>203</v>
      </c>
    </row>
    <row r="101" spans="2:65" s="1" customFormat="1" ht="16.5" customHeight="1">
      <c r="B101" s="36"/>
      <c r="C101" s="157" t="s">
        <v>204</v>
      </c>
      <c r="D101" s="157" t="s">
        <v>113</v>
      </c>
      <c r="E101" s="158" t="s">
        <v>194</v>
      </c>
      <c r="F101" s="159" t="s">
        <v>195</v>
      </c>
      <c r="G101" s="160" t="s">
        <v>137</v>
      </c>
      <c r="H101" s="161">
        <v>4.6420000000000003</v>
      </c>
      <c r="I101" s="162"/>
      <c r="J101" s="163">
        <f t="shared" si="0"/>
        <v>0</v>
      </c>
      <c r="K101" s="159" t="s">
        <v>117</v>
      </c>
      <c r="L101" s="56"/>
      <c r="M101" s="164" t="s">
        <v>21</v>
      </c>
      <c r="N101" s="165" t="s">
        <v>40</v>
      </c>
      <c r="O101" s="37"/>
      <c r="P101" s="166">
        <f t="shared" si="1"/>
        <v>0</v>
      </c>
      <c r="Q101" s="166">
        <v>0</v>
      </c>
      <c r="R101" s="166">
        <f t="shared" si="2"/>
        <v>0</v>
      </c>
      <c r="S101" s="166">
        <v>0</v>
      </c>
      <c r="T101" s="167">
        <f t="shared" si="3"/>
        <v>0</v>
      </c>
      <c r="AR101" s="19" t="s">
        <v>118</v>
      </c>
      <c r="AT101" s="19" t="s">
        <v>113</v>
      </c>
      <c r="AU101" s="19" t="s">
        <v>69</v>
      </c>
      <c r="AY101" s="19" t="s">
        <v>119</v>
      </c>
      <c r="BE101" s="168">
        <f t="shared" si="4"/>
        <v>0</v>
      </c>
      <c r="BF101" s="168">
        <f t="shared" si="5"/>
        <v>0</v>
      </c>
      <c r="BG101" s="168">
        <f t="shared" si="6"/>
        <v>0</v>
      </c>
      <c r="BH101" s="168">
        <f t="shared" si="7"/>
        <v>0</v>
      </c>
      <c r="BI101" s="168">
        <f t="shared" si="8"/>
        <v>0</v>
      </c>
      <c r="BJ101" s="19" t="s">
        <v>76</v>
      </c>
      <c r="BK101" s="168">
        <f t="shared" si="9"/>
        <v>0</v>
      </c>
      <c r="BL101" s="19" t="s">
        <v>118</v>
      </c>
      <c r="BM101" s="19" t="s">
        <v>207</v>
      </c>
    </row>
    <row r="102" spans="2:65" s="1" customFormat="1" ht="16.5" customHeight="1">
      <c r="B102" s="36"/>
      <c r="C102" s="157" t="s">
        <v>165</v>
      </c>
      <c r="D102" s="157" t="s">
        <v>113</v>
      </c>
      <c r="E102" s="158" t="s">
        <v>198</v>
      </c>
      <c r="F102" s="159" t="s">
        <v>199</v>
      </c>
      <c r="G102" s="160" t="s">
        <v>116</v>
      </c>
      <c r="H102" s="161">
        <v>182</v>
      </c>
      <c r="I102" s="162"/>
      <c r="J102" s="163">
        <f t="shared" si="0"/>
        <v>0</v>
      </c>
      <c r="K102" s="159" t="s">
        <v>117</v>
      </c>
      <c r="L102" s="56"/>
      <c r="M102" s="164" t="s">
        <v>21</v>
      </c>
      <c r="N102" s="165" t="s">
        <v>40</v>
      </c>
      <c r="O102" s="37"/>
      <c r="P102" s="166">
        <f t="shared" si="1"/>
        <v>0</v>
      </c>
      <c r="Q102" s="166">
        <v>0</v>
      </c>
      <c r="R102" s="166">
        <f t="shared" si="2"/>
        <v>0</v>
      </c>
      <c r="S102" s="166">
        <v>0</v>
      </c>
      <c r="T102" s="167">
        <f t="shared" si="3"/>
        <v>0</v>
      </c>
      <c r="AR102" s="19" t="s">
        <v>118</v>
      </c>
      <c r="AT102" s="19" t="s">
        <v>113</v>
      </c>
      <c r="AU102" s="19" t="s">
        <v>69</v>
      </c>
      <c r="AY102" s="19" t="s">
        <v>119</v>
      </c>
      <c r="BE102" s="168">
        <f t="shared" si="4"/>
        <v>0</v>
      </c>
      <c r="BF102" s="168">
        <f t="shared" si="5"/>
        <v>0</v>
      </c>
      <c r="BG102" s="168">
        <f t="shared" si="6"/>
        <v>0</v>
      </c>
      <c r="BH102" s="168">
        <f t="shared" si="7"/>
        <v>0</v>
      </c>
      <c r="BI102" s="168">
        <f t="shared" si="8"/>
        <v>0</v>
      </c>
      <c r="BJ102" s="19" t="s">
        <v>76</v>
      </c>
      <c r="BK102" s="168">
        <f t="shared" si="9"/>
        <v>0</v>
      </c>
      <c r="BL102" s="19" t="s">
        <v>118</v>
      </c>
      <c r="BM102" s="19" t="s">
        <v>210</v>
      </c>
    </row>
    <row r="103" spans="2:65" s="1" customFormat="1" ht="16.5" customHeight="1">
      <c r="B103" s="36"/>
      <c r="C103" s="157" t="s">
        <v>211</v>
      </c>
      <c r="D103" s="157" t="s">
        <v>113</v>
      </c>
      <c r="E103" s="158" t="s">
        <v>201</v>
      </c>
      <c r="F103" s="159" t="s">
        <v>202</v>
      </c>
      <c r="G103" s="160" t="s">
        <v>116</v>
      </c>
      <c r="H103" s="161">
        <v>50</v>
      </c>
      <c r="I103" s="162"/>
      <c r="J103" s="163">
        <f t="shared" si="0"/>
        <v>0</v>
      </c>
      <c r="K103" s="159" t="s">
        <v>117</v>
      </c>
      <c r="L103" s="56"/>
      <c r="M103" s="164" t="s">
        <v>21</v>
      </c>
      <c r="N103" s="165" t="s">
        <v>40</v>
      </c>
      <c r="O103" s="37"/>
      <c r="P103" s="166">
        <f t="shared" si="1"/>
        <v>0</v>
      </c>
      <c r="Q103" s="166">
        <v>0</v>
      </c>
      <c r="R103" s="166">
        <f t="shared" si="2"/>
        <v>0</v>
      </c>
      <c r="S103" s="166">
        <v>0</v>
      </c>
      <c r="T103" s="167">
        <f t="shared" si="3"/>
        <v>0</v>
      </c>
      <c r="AR103" s="19" t="s">
        <v>118</v>
      </c>
      <c r="AT103" s="19" t="s">
        <v>113</v>
      </c>
      <c r="AU103" s="19" t="s">
        <v>69</v>
      </c>
      <c r="AY103" s="19" t="s">
        <v>119</v>
      </c>
      <c r="BE103" s="168">
        <f t="shared" si="4"/>
        <v>0</v>
      </c>
      <c r="BF103" s="168">
        <f t="shared" si="5"/>
        <v>0</v>
      </c>
      <c r="BG103" s="168">
        <f t="shared" si="6"/>
        <v>0</v>
      </c>
      <c r="BH103" s="168">
        <f t="shared" si="7"/>
        <v>0</v>
      </c>
      <c r="BI103" s="168">
        <f t="shared" si="8"/>
        <v>0</v>
      </c>
      <c r="BJ103" s="19" t="s">
        <v>76</v>
      </c>
      <c r="BK103" s="168">
        <f t="shared" si="9"/>
        <v>0</v>
      </c>
      <c r="BL103" s="19" t="s">
        <v>118</v>
      </c>
      <c r="BM103" s="19" t="s">
        <v>214</v>
      </c>
    </row>
    <row r="104" spans="2:65" s="1" customFormat="1" ht="16.5" customHeight="1">
      <c r="B104" s="36"/>
      <c r="C104" s="157" t="s">
        <v>169</v>
      </c>
      <c r="D104" s="157" t="s">
        <v>113</v>
      </c>
      <c r="E104" s="158" t="s">
        <v>208</v>
      </c>
      <c r="F104" s="159" t="s">
        <v>209</v>
      </c>
      <c r="G104" s="160" t="s">
        <v>116</v>
      </c>
      <c r="H104" s="161">
        <v>94</v>
      </c>
      <c r="I104" s="162"/>
      <c r="J104" s="163">
        <f t="shared" si="0"/>
        <v>0</v>
      </c>
      <c r="K104" s="159" t="s">
        <v>117</v>
      </c>
      <c r="L104" s="56"/>
      <c r="M104" s="164" t="s">
        <v>21</v>
      </c>
      <c r="N104" s="165" t="s">
        <v>40</v>
      </c>
      <c r="O104" s="37"/>
      <c r="P104" s="166">
        <f t="shared" si="1"/>
        <v>0</v>
      </c>
      <c r="Q104" s="166">
        <v>0</v>
      </c>
      <c r="R104" s="166">
        <f t="shared" si="2"/>
        <v>0</v>
      </c>
      <c r="S104" s="166">
        <v>0</v>
      </c>
      <c r="T104" s="167">
        <f t="shared" si="3"/>
        <v>0</v>
      </c>
      <c r="AR104" s="19" t="s">
        <v>118</v>
      </c>
      <c r="AT104" s="19" t="s">
        <v>113</v>
      </c>
      <c r="AU104" s="19" t="s">
        <v>69</v>
      </c>
      <c r="AY104" s="19" t="s">
        <v>119</v>
      </c>
      <c r="BE104" s="168">
        <f t="shared" si="4"/>
        <v>0</v>
      </c>
      <c r="BF104" s="168">
        <f t="shared" si="5"/>
        <v>0</v>
      </c>
      <c r="BG104" s="168">
        <f t="shared" si="6"/>
        <v>0</v>
      </c>
      <c r="BH104" s="168">
        <f t="shared" si="7"/>
        <v>0</v>
      </c>
      <c r="BI104" s="168">
        <f t="shared" si="8"/>
        <v>0</v>
      </c>
      <c r="BJ104" s="19" t="s">
        <v>76</v>
      </c>
      <c r="BK104" s="168">
        <f t="shared" si="9"/>
        <v>0</v>
      </c>
      <c r="BL104" s="19" t="s">
        <v>118</v>
      </c>
      <c r="BM104" s="19" t="s">
        <v>217</v>
      </c>
    </row>
    <row r="105" spans="2:65" s="1" customFormat="1" ht="16.5" customHeight="1">
      <c r="B105" s="36"/>
      <c r="C105" s="157" t="s">
        <v>218</v>
      </c>
      <c r="D105" s="157" t="s">
        <v>113</v>
      </c>
      <c r="E105" s="158" t="s">
        <v>212</v>
      </c>
      <c r="F105" s="159" t="s">
        <v>213</v>
      </c>
      <c r="G105" s="160" t="s">
        <v>116</v>
      </c>
      <c r="H105" s="161">
        <v>186</v>
      </c>
      <c r="I105" s="162"/>
      <c r="J105" s="163">
        <f t="shared" si="0"/>
        <v>0</v>
      </c>
      <c r="K105" s="159" t="s">
        <v>117</v>
      </c>
      <c r="L105" s="56"/>
      <c r="M105" s="164" t="s">
        <v>21</v>
      </c>
      <c r="N105" s="165" t="s">
        <v>40</v>
      </c>
      <c r="O105" s="37"/>
      <c r="P105" s="166">
        <f t="shared" si="1"/>
        <v>0</v>
      </c>
      <c r="Q105" s="166">
        <v>0</v>
      </c>
      <c r="R105" s="166">
        <f t="shared" si="2"/>
        <v>0</v>
      </c>
      <c r="S105" s="166">
        <v>0</v>
      </c>
      <c r="T105" s="167">
        <f t="shared" si="3"/>
        <v>0</v>
      </c>
      <c r="AR105" s="19" t="s">
        <v>118</v>
      </c>
      <c r="AT105" s="19" t="s">
        <v>113</v>
      </c>
      <c r="AU105" s="19" t="s">
        <v>69</v>
      </c>
      <c r="AY105" s="19" t="s">
        <v>119</v>
      </c>
      <c r="BE105" s="168">
        <f t="shared" si="4"/>
        <v>0</v>
      </c>
      <c r="BF105" s="168">
        <f t="shared" si="5"/>
        <v>0</v>
      </c>
      <c r="BG105" s="168">
        <f t="shared" si="6"/>
        <v>0</v>
      </c>
      <c r="BH105" s="168">
        <f t="shared" si="7"/>
        <v>0</v>
      </c>
      <c r="BI105" s="168">
        <f t="shared" si="8"/>
        <v>0</v>
      </c>
      <c r="BJ105" s="19" t="s">
        <v>76</v>
      </c>
      <c r="BK105" s="168">
        <f t="shared" si="9"/>
        <v>0</v>
      </c>
      <c r="BL105" s="19" t="s">
        <v>118</v>
      </c>
      <c r="BM105" s="19" t="s">
        <v>221</v>
      </c>
    </row>
    <row r="106" spans="2:65" s="1" customFormat="1" ht="16.5" customHeight="1">
      <c r="B106" s="36"/>
      <c r="C106" s="157" t="s">
        <v>172</v>
      </c>
      <c r="D106" s="157" t="s">
        <v>113</v>
      </c>
      <c r="E106" s="158" t="s">
        <v>215</v>
      </c>
      <c r="F106" s="159" t="s">
        <v>216</v>
      </c>
      <c r="G106" s="160" t="s">
        <v>116</v>
      </c>
      <c r="H106" s="161">
        <v>4</v>
      </c>
      <c r="I106" s="162"/>
      <c r="J106" s="163">
        <f t="shared" si="0"/>
        <v>0</v>
      </c>
      <c r="K106" s="159" t="s">
        <v>117</v>
      </c>
      <c r="L106" s="56"/>
      <c r="M106" s="164" t="s">
        <v>21</v>
      </c>
      <c r="N106" s="165" t="s">
        <v>40</v>
      </c>
      <c r="O106" s="37"/>
      <c r="P106" s="166">
        <f t="shared" si="1"/>
        <v>0</v>
      </c>
      <c r="Q106" s="166">
        <v>0</v>
      </c>
      <c r="R106" s="166">
        <f t="shared" si="2"/>
        <v>0</v>
      </c>
      <c r="S106" s="166">
        <v>0</v>
      </c>
      <c r="T106" s="167">
        <f t="shared" si="3"/>
        <v>0</v>
      </c>
      <c r="AR106" s="19" t="s">
        <v>118</v>
      </c>
      <c r="AT106" s="19" t="s">
        <v>113</v>
      </c>
      <c r="AU106" s="19" t="s">
        <v>69</v>
      </c>
      <c r="AY106" s="19" t="s">
        <v>119</v>
      </c>
      <c r="BE106" s="168">
        <f t="shared" si="4"/>
        <v>0</v>
      </c>
      <c r="BF106" s="168">
        <f t="shared" si="5"/>
        <v>0</v>
      </c>
      <c r="BG106" s="168">
        <f t="shared" si="6"/>
        <v>0</v>
      </c>
      <c r="BH106" s="168">
        <f t="shared" si="7"/>
        <v>0</v>
      </c>
      <c r="BI106" s="168">
        <f t="shared" si="8"/>
        <v>0</v>
      </c>
      <c r="BJ106" s="19" t="s">
        <v>76</v>
      </c>
      <c r="BK106" s="168">
        <f t="shared" si="9"/>
        <v>0</v>
      </c>
      <c r="BL106" s="19" t="s">
        <v>118</v>
      </c>
      <c r="BM106" s="19" t="s">
        <v>224</v>
      </c>
    </row>
    <row r="107" spans="2:65" s="1" customFormat="1" ht="16.5" customHeight="1">
      <c r="B107" s="36"/>
      <c r="C107" s="157" t="s">
        <v>225</v>
      </c>
      <c r="D107" s="157" t="s">
        <v>113</v>
      </c>
      <c r="E107" s="158" t="s">
        <v>219</v>
      </c>
      <c r="F107" s="159" t="s">
        <v>220</v>
      </c>
      <c r="G107" s="160" t="s">
        <v>116</v>
      </c>
      <c r="H107" s="161">
        <v>43</v>
      </c>
      <c r="I107" s="162"/>
      <c r="J107" s="163">
        <f t="shared" si="0"/>
        <v>0</v>
      </c>
      <c r="K107" s="159" t="s">
        <v>117</v>
      </c>
      <c r="L107" s="56"/>
      <c r="M107" s="164" t="s">
        <v>21</v>
      </c>
      <c r="N107" s="165" t="s">
        <v>40</v>
      </c>
      <c r="O107" s="37"/>
      <c r="P107" s="166">
        <f t="shared" si="1"/>
        <v>0</v>
      </c>
      <c r="Q107" s="166">
        <v>0</v>
      </c>
      <c r="R107" s="166">
        <f t="shared" si="2"/>
        <v>0</v>
      </c>
      <c r="S107" s="166">
        <v>0</v>
      </c>
      <c r="T107" s="167">
        <f t="shared" si="3"/>
        <v>0</v>
      </c>
      <c r="AR107" s="19" t="s">
        <v>118</v>
      </c>
      <c r="AT107" s="19" t="s">
        <v>113</v>
      </c>
      <c r="AU107" s="19" t="s">
        <v>69</v>
      </c>
      <c r="AY107" s="19" t="s">
        <v>119</v>
      </c>
      <c r="BE107" s="168">
        <f t="shared" si="4"/>
        <v>0</v>
      </c>
      <c r="BF107" s="168">
        <f t="shared" si="5"/>
        <v>0</v>
      </c>
      <c r="BG107" s="168">
        <f t="shared" si="6"/>
        <v>0</v>
      </c>
      <c r="BH107" s="168">
        <f t="shared" si="7"/>
        <v>0</v>
      </c>
      <c r="BI107" s="168">
        <f t="shared" si="8"/>
        <v>0</v>
      </c>
      <c r="BJ107" s="19" t="s">
        <v>76</v>
      </c>
      <c r="BK107" s="168">
        <f t="shared" si="9"/>
        <v>0</v>
      </c>
      <c r="BL107" s="19" t="s">
        <v>118</v>
      </c>
      <c r="BM107" s="19" t="s">
        <v>228</v>
      </c>
    </row>
    <row r="108" spans="2:65" s="1" customFormat="1" ht="16.5" customHeight="1">
      <c r="B108" s="36"/>
      <c r="C108" s="157" t="s">
        <v>175</v>
      </c>
      <c r="D108" s="157" t="s">
        <v>113</v>
      </c>
      <c r="E108" s="158" t="s">
        <v>222</v>
      </c>
      <c r="F108" s="159" t="s">
        <v>223</v>
      </c>
      <c r="G108" s="160" t="s">
        <v>116</v>
      </c>
      <c r="H108" s="161">
        <v>47</v>
      </c>
      <c r="I108" s="162"/>
      <c r="J108" s="163">
        <f t="shared" si="0"/>
        <v>0</v>
      </c>
      <c r="K108" s="159" t="s">
        <v>117</v>
      </c>
      <c r="L108" s="56"/>
      <c r="M108" s="164" t="s">
        <v>21</v>
      </c>
      <c r="N108" s="165" t="s">
        <v>40</v>
      </c>
      <c r="O108" s="37"/>
      <c r="P108" s="166">
        <f t="shared" si="1"/>
        <v>0</v>
      </c>
      <c r="Q108" s="166">
        <v>0</v>
      </c>
      <c r="R108" s="166">
        <f t="shared" si="2"/>
        <v>0</v>
      </c>
      <c r="S108" s="166">
        <v>0</v>
      </c>
      <c r="T108" s="167">
        <f t="shared" si="3"/>
        <v>0</v>
      </c>
      <c r="AR108" s="19" t="s">
        <v>118</v>
      </c>
      <c r="AT108" s="19" t="s">
        <v>113</v>
      </c>
      <c r="AU108" s="19" t="s">
        <v>69</v>
      </c>
      <c r="AY108" s="19" t="s">
        <v>119</v>
      </c>
      <c r="BE108" s="168">
        <f t="shared" si="4"/>
        <v>0</v>
      </c>
      <c r="BF108" s="168">
        <f t="shared" si="5"/>
        <v>0</v>
      </c>
      <c r="BG108" s="168">
        <f t="shared" si="6"/>
        <v>0</v>
      </c>
      <c r="BH108" s="168">
        <f t="shared" si="7"/>
        <v>0</v>
      </c>
      <c r="BI108" s="168">
        <f t="shared" si="8"/>
        <v>0</v>
      </c>
      <c r="BJ108" s="19" t="s">
        <v>76</v>
      </c>
      <c r="BK108" s="168">
        <f t="shared" si="9"/>
        <v>0</v>
      </c>
      <c r="BL108" s="19" t="s">
        <v>118</v>
      </c>
      <c r="BM108" s="19" t="s">
        <v>231</v>
      </c>
    </row>
    <row r="109" spans="2:65" s="1" customFormat="1" ht="16.5" customHeight="1">
      <c r="B109" s="36"/>
      <c r="C109" s="157" t="s">
        <v>232</v>
      </c>
      <c r="D109" s="157" t="s">
        <v>113</v>
      </c>
      <c r="E109" s="158" t="s">
        <v>376</v>
      </c>
      <c r="F109" s="159" t="s">
        <v>377</v>
      </c>
      <c r="G109" s="160" t="s">
        <v>116</v>
      </c>
      <c r="H109" s="161">
        <v>20</v>
      </c>
      <c r="I109" s="162"/>
      <c r="J109" s="163">
        <f t="shared" ref="J109:J140" si="10">ROUND(I109*H109,2)</f>
        <v>0</v>
      </c>
      <c r="K109" s="159" t="s">
        <v>117</v>
      </c>
      <c r="L109" s="56"/>
      <c r="M109" s="164" t="s">
        <v>21</v>
      </c>
      <c r="N109" s="165" t="s">
        <v>40</v>
      </c>
      <c r="O109" s="37"/>
      <c r="P109" s="166">
        <f t="shared" ref="P109:P140" si="11">O109*H109</f>
        <v>0</v>
      </c>
      <c r="Q109" s="166">
        <v>0</v>
      </c>
      <c r="R109" s="166">
        <f t="shared" ref="R109:R140" si="12">Q109*H109</f>
        <v>0</v>
      </c>
      <c r="S109" s="166">
        <v>0</v>
      </c>
      <c r="T109" s="167">
        <f t="shared" ref="T109:T140" si="13">S109*H109</f>
        <v>0</v>
      </c>
      <c r="AR109" s="19" t="s">
        <v>118</v>
      </c>
      <c r="AT109" s="19" t="s">
        <v>113</v>
      </c>
      <c r="AU109" s="19" t="s">
        <v>69</v>
      </c>
      <c r="AY109" s="19" t="s">
        <v>119</v>
      </c>
      <c r="BE109" s="168">
        <f t="shared" ref="BE109:BE145" si="14">IF(N109="základní",J109,0)</f>
        <v>0</v>
      </c>
      <c r="BF109" s="168">
        <f t="shared" ref="BF109:BF145" si="15">IF(N109="snížená",J109,0)</f>
        <v>0</v>
      </c>
      <c r="BG109" s="168">
        <f t="shared" ref="BG109:BG145" si="16">IF(N109="zákl. přenesená",J109,0)</f>
        <v>0</v>
      </c>
      <c r="BH109" s="168">
        <f t="shared" ref="BH109:BH145" si="17">IF(N109="sníž. přenesená",J109,0)</f>
        <v>0</v>
      </c>
      <c r="BI109" s="168">
        <f t="shared" ref="BI109:BI145" si="18">IF(N109="nulová",J109,0)</f>
        <v>0</v>
      </c>
      <c r="BJ109" s="19" t="s">
        <v>76</v>
      </c>
      <c r="BK109" s="168">
        <f t="shared" ref="BK109:BK145" si="19">ROUND(I109*H109,2)</f>
        <v>0</v>
      </c>
      <c r="BL109" s="19" t="s">
        <v>118</v>
      </c>
      <c r="BM109" s="19" t="s">
        <v>235</v>
      </c>
    </row>
    <row r="110" spans="2:65" s="1" customFormat="1" ht="16.5" customHeight="1">
      <c r="B110" s="36"/>
      <c r="C110" s="157" t="s">
        <v>179</v>
      </c>
      <c r="D110" s="157" t="s">
        <v>113</v>
      </c>
      <c r="E110" s="158" t="s">
        <v>226</v>
      </c>
      <c r="F110" s="159" t="s">
        <v>227</v>
      </c>
      <c r="G110" s="160" t="s">
        <v>116</v>
      </c>
      <c r="H110" s="161">
        <v>300</v>
      </c>
      <c r="I110" s="162"/>
      <c r="J110" s="163">
        <f t="shared" si="10"/>
        <v>0</v>
      </c>
      <c r="K110" s="159" t="s">
        <v>117</v>
      </c>
      <c r="L110" s="56"/>
      <c r="M110" s="164" t="s">
        <v>21</v>
      </c>
      <c r="N110" s="165" t="s">
        <v>40</v>
      </c>
      <c r="O110" s="37"/>
      <c r="P110" s="166">
        <f t="shared" si="11"/>
        <v>0</v>
      </c>
      <c r="Q110" s="166">
        <v>0</v>
      </c>
      <c r="R110" s="166">
        <f t="shared" si="12"/>
        <v>0</v>
      </c>
      <c r="S110" s="166">
        <v>0</v>
      </c>
      <c r="T110" s="167">
        <f t="shared" si="13"/>
        <v>0</v>
      </c>
      <c r="AR110" s="19" t="s">
        <v>118</v>
      </c>
      <c r="AT110" s="19" t="s">
        <v>113</v>
      </c>
      <c r="AU110" s="19" t="s">
        <v>69</v>
      </c>
      <c r="AY110" s="19" t="s">
        <v>119</v>
      </c>
      <c r="BE110" s="168">
        <f t="shared" si="14"/>
        <v>0</v>
      </c>
      <c r="BF110" s="168">
        <f t="shared" si="15"/>
        <v>0</v>
      </c>
      <c r="BG110" s="168">
        <f t="shared" si="16"/>
        <v>0</v>
      </c>
      <c r="BH110" s="168">
        <f t="shared" si="17"/>
        <v>0</v>
      </c>
      <c r="BI110" s="168">
        <f t="shared" si="18"/>
        <v>0</v>
      </c>
      <c r="BJ110" s="19" t="s">
        <v>76</v>
      </c>
      <c r="BK110" s="168">
        <f t="shared" si="19"/>
        <v>0</v>
      </c>
      <c r="BL110" s="19" t="s">
        <v>118</v>
      </c>
      <c r="BM110" s="19" t="s">
        <v>238</v>
      </c>
    </row>
    <row r="111" spans="2:65" s="1" customFormat="1" ht="16.5" customHeight="1">
      <c r="B111" s="36"/>
      <c r="C111" s="157" t="s">
        <v>239</v>
      </c>
      <c r="D111" s="157" t="s">
        <v>113</v>
      </c>
      <c r="E111" s="158" t="s">
        <v>378</v>
      </c>
      <c r="F111" s="159" t="s">
        <v>379</v>
      </c>
      <c r="G111" s="160" t="s">
        <v>125</v>
      </c>
      <c r="H111" s="161">
        <v>97</v>
      </c>
      <c r="I111" s="162"/>
      <c r="J111" s="163">
        <f t="shared" si="10"/>
        <v>0</v>
      </c>
      <c r="K111" s="159" t="s">
        <v>117</v>
      </c>
      <c r="L111" s="56"/>
      <c r="M111" s="164" t="s">
        <v>21</v>
      </c>
      <c r="N111" s="165" t="s">
        <v>40</v>
      </c>
      <c r="O111" s="37"/>
      <c r="P111" s="166">
        <f t="shared" si="11"/>
        <v>0</v>
      </c>
      <c r="Q111" s="166">
        <v>0</v>
      </c>
      <c r="R111" s="166">
        <f t="shared" si="12"/>
        <v>0</v>
      </c>
      <c r="S111" s="166">
        <v>0</v>
      </c>
      <c r="T111" s="167">
        <f t="shared" si="13"/>
        <v>0</v>
      </c>
      <c r="AR111" s="19" t="s">
        <v>118</v>
      </c>
      <c r="AT111" s="19" t="s">
        <v>113</v>
      </c>
      <c r="AU111" s="19" t="s">
        <v>69</v>
      </c>
      <c r="AY111" s="19" t="s">
        <v>119</v>
      </c>
      <c r="BE111" s="168">
        <f t="shared" si="14"/>
        <v>0</v>
      </c>
      <c r="BF111" s="168">
        <f t="shared" si="15"/>
        <v>0</v>
      </c>
      <c r="BG111" s="168">
        <f t="shared" si="16"/>
        <v>0</v>
      </c>
      <c r="BH111" s="168">
        <f t="shared" si="17"/>
        <v>0</v>
      </c>
      <c r="BI111" s="168">
        <f t="shared" si="18"/>
        <v>0</v>
      </c>
      <c r="BJ111" s="19" t="s">
        <v>76</v>
      </c>
      <c r="BK111" s="168">
        <f t="shared" si="19"/>
        <v>0</v>
      </c>
      <c r="BL111" s="19" t="s">
        <v>118</v>
      </c>
      <c r="BM111" s="19" t="s">
        <v>242</v>
      </c>
    </row>
    <row r="112" spans="2:65" s="1" customFormat="1" ht="16.5" customHeight="1">
      <c r="B112" s="36"/>
      <c r="C112" s="157" t="s">
        <v>182</v>
      </c>
      <c r="D112" s="157" t="s">
        <v>113</v>
      </c>
      <c r="E112" s="158" t="s">
        <v>380</v>
      </c>
      <c r="F112" s="159" t="s">
        <v>381</v>
      </c>
      <c r="G112" s="160" t="s">
        <v>125</v>
      </c>
      <c r="H112" s="161">
        <v>97</v>
      </c>
      <c r="I112" s="162"/>
      <c r="J112" s="163">
        <f t="shared" si="10"/>
        <v>0</v>
      </c>
      <c r="K112" s="159" t="s">
        <v>117</v>
      </c>
      <c r="L112" s="56"/>
      <c r="M112" s="164" t="s">
        <v>21</v>
      </c>
      <c r="N112" s="165" t="s">
        <v>40</v>
      </c>
      <c r="O112" s="37"/>
      <c r="P112" s="166">
        <f t="shared" si="11"/>
        <v>0</v>
      </c>
      <c r="Q112" s="166">
        <v>0</v>
      </c>
      <c r="R112" s="166">
        <f t="shared" si="12"/>
        <v>0</v>
      </c>
      <c r="S112" s="166">
        <v>0</v>
      </c>
      <c r="T112" s="167">
        <f t="shared" si="13"/>
        <v>0</v>
      </c>
      <c r="AR112" s="19" t="s">
        <v>118</v>
      </c>
      <c r="AT112" s="19" t="s">
        <v>113</v>
      </c>
      <c r="AU112" s="19" t="s">
        <v>69</v>
      </c>
      <c r="AY112" s="19" t="s">
        <v>119</v>
      </c>
      <c r="BE112" s="168">
        <f t="shared" si="14"/>
        <v>0</v>
      </c>
      <c r="BF112" s="168">
        <f t="shared" si="15"/>
        <v>0</v>
      </c>
      <c r="BG112" s="168">
        <f t="shared" si="16"/>
        <v>0</v>
      </c>
      <c r="BH112" s="168">
        <f t="shared" si="17"/>
        <v>0</v>
      </c>
      <c r="BI112" s="168">
        <f t="shared" si="18"/>
        <v>0</v>
      </c>
      <c r="BJ112" s="19" t="s">
        <v>76</v>
      </c>
      <c r="BK112" s="168">
        <f t="shared" si="19"/>
        <v>0</v>
      </c>
      <c r="BL112" s="19" t="s">
        <v>118</v>
      </c>
      <c r="BM112" s="19" t="s">
        <v>245</v>
      </c>
    </row>
    <row r="113" spans="2:65" s="1" customFormat="1" ht="16.5" customHeight="1">
      <c r="B113" s="36"/>
      <c r="C113" s="157" t="s">
        <v>246</v>
      </c>
      <c r="D113" s="157" t="s">
        <v>113</v>
      </c>
      <c r="E113" s="158" t="s">
        <v>382</v>
      </c>
      <c r="F113" s="159" t="s">
        <v>383</v>
      </c>
      <c r="G113" s="160" t="s">
        <v>157</v>
      </c>
      <c r="H113" s="161">
        <v>145.5</v>
      </c>
      <c r="I113" s="162"/>
      <c r="J113" s="163">
        <f t="shared" si="10"/>
        <v>0</v>
      </c>
      <c r="K113" s="159" t="s">
        <v>117</v>
      </c>
      <c r="L113" s="56"/>
      <c r="M113" s="164" t="s">
        <v>21</v>
      </c>
      <c r="N113" s="165" t="s">
        <v>40</v>
      </c>
      <c r="O113" s="37"/>
      <c r="P113" s="166">
        <f t="shared" si="11"/>
        <v>0</v>
      </c>
      <c r="Q113" s="166">
        <v>0</v>
      </c>
      <c r="R113" s="166">
        <f t="shared" si="12"/>
        <v>0</v>
      </c>
      <c r="S113" s="166">
        <v>0</v>
      </c>
      <c r="T113" s="167">
        <f t="shared" si="13"/>
        <v>0</v>
      </c>
      <c r="AR113" s="19" t="s">
        <v>118</v>
      </c>
      <c r="AT113" s="19" t="s">
        <v>113</v>
      </c>
      <c r="AU113" s="19" t="s">
        <v>69</v>
      </c>
      <c r="AY113" s="19" t="s">
        <v>119</v>
      </c>
      <c r="BE113" s="168">
        <f t="shared" si="14"/>
        <v>0</v>
      </c>
      <c r="BF113" s="168">
        <f t="shared" si="15"/>
        <v>0</v>
      </c>
      <c r="BG113" s="168">
        <f t="shared" si="16"/>
        <v>0</v>
      </c>
      <c r="BH113" s="168">
        <f t="shared" si="17"/>
        <v>0</v>
      </c>
      <c r="BI113" s="168">
        <f t="shared" si="18"/>
        <v>0</v>
      </c>
      <c r="BJ113" s="19" t="s">
        <v>76</v>
      </c>
      <c r="BK113" s="168">
        <f t="shared" si="19"/>
        <v>0</v>
      </c>
      <c r="BL113" s="19" t="s">
        <v>118</v>
      </c>
      <c r="BM113" s="19" t="s">
        <v>247</v>
      </c>
    </row>
    <row r="114" spans="2:65" s="1" customFormat="1" ht="16.5" customHeight="1">
      <c r="B114" s="36"/>
      <c r="C114" s="157" t="s">
        <v>186</v>
      </c>
      <c r="D114" s="157" t="s">
        <v>113</v>
      </c>
      <c r="E114" s="158" t="s">
        <v>229</v>
      </c>
      <c r="F114" s="159" t="s">
        <v>230</v>
      </c>
      <c r="G114" s="160" t="s">
        <v>116</v>
      </c>
      <c r="H114" s="161">
        <v>4</v>
      </c>
      <c r="I114" s="162"/>
      <c r="J114" s="163">
        <f t="shared" si="10"/>
        <v>0</v>
      </c>
      <c r="K114" s="159" t="s">
        <v>117</v>
      </c>
      <c r="L114" s="56"/>
      <c r="M114" s="164" t="s">
        <v>21</v>
      </c>
      <c r="N114" s="165" t="s">
        <v>40</v>
      </c>
      <c r="O114" s="37"/>
      <c r="P114" s="166">
        <f t="shared" si="11"/>
        <v>0</v>
      </c>
      <c r="Q114" s="166">
        <v>0</v>
      </c>
      <c r="R114" s="166">
        <f t="shared" si="12"/>
        <v>0</v>
      </c>
      <c r="S114" s="166">
        <v>0</v>
      </c>
      <c r="T114" s="167">
        <f t="shared" si="13"/>
        <v>0</v>
      </c>
      <c r="AR114" s="19" t="s">
        <v>118</v>
      </c>
      <c r="AT114" s="19" t="s">
        <v>113</v>
      </c>
      <c r="AU114" s="19" t="s">
        <v>69</v>
      </c>
      <c r="AY114" s="19" t="s">
        <v>119</v>
      </c>
      <c r="BE114" s="168">
        <f t="shared" si="14"/>
        <v>0</v>
      </c>
      <c r="BF114" s="168">
        <f t="shared" si="15"/>
        <v>0</v>
      </c>
      <c r="BG114" s="168">
        <f t="shared" si="16"/>
        <v>0</v>
      </c>
      <c r="BH114" s="168">
        <f t="shared" si="17"/>
        <v>0</v>
      </c>
      <c r="BI114" s="168">
        <f t="shared" si="18"/>
        <v>0</v>
      </c>
      <c r="BJ114" s="19" t="s">
        <v>76</v>
      </c>
      <c r="BK114" s="168">
        <f t="shared" si="19"/>
        <v>0</v>
      </c>
      <c r="BL114" s="19" t="s">
        <v>118</v>
      </c>
      <c r="BM114" s="19" t="s">
        <v>250</v>
      </c>
    </row>
    <row r="115" spans="2:65" s="1" customFormat="1" ht="16.5" customHeight="1">
      <c r="B115" s="36"/>
      <c r="C115" s="157" t="s">
        <v>251</v>
      </c>
      <c r="D115" s="157" t="s">
        <v>113</v>
      </c>
      <c r="E115" s="158" t="s">
        <v>233</v>
      </c>
      <c r="F115" s="159" t="s">
        <v>234</v>
      </c>
      <c r="G115" s="160" t="s">
        <v>116</v>
      </c>
      <c r="H115" s="161">
        <v>4</v>
      </c>
      <c r="I115" s="162"/>
      <c r="J115" s="163">
        <f t="shared" si="10"/>
        <v>0</v>
      </c>
      <c r="K115" s="159" t="s">
        <v>117</v>
      </c>
      <c r="L115" s="56"/>
      <c r="M115" s="164" t="s">
        <v>21</v>
      </c>
      <c r="N115" s="165" t="s">
        <v>40</v>
      </c>
      <c r="O115" s="37"/>
      <c r="P115" s="166">
        <f t="shared" si="11"/>
        <v>0</v>
      </c>
      <c r="Q115" s="166">
        <v>0</v>
      </c>
      <c r="R115" s="166">
        <f t="shared" si="12"/>
        <v>0</v>
      </c>
      <c r="S115" s="166">
        <v>0</v>
      </c>
      <c r="T115" s="167">
        <f t="shared" si="13"/>
        <v>0</v>
      </c>
      <c r="AR115" s="19" t="s">
        <v>118</v>
      </c>
      <c r="AT115" s="19" t="s">
        <v>113</v>
      </c>
      <c r="AU115" s="19" t="s">
        <v>69</v>
      </c>
      <c r="AY115" s="19" t="s">
        <v>119</v>
      </c>
      <c r="BE115" s="168">
        <f t="shared" si="14"/>
        <v>0</v>
      </c>
      <c r="BF115" s="168">
        <f t="shared" si="15"/>
        <v>0</v>
      </c>
      <c r="BG115" s="168">
        <f t="shared" si="16"/>
        <v>0</v>
      </c>
      <c r="BH115" s="168">
        <f t="shared" si="17"/>
        <v>0</v>
      </c>
      <c r="BI115" s="168">
        <f t="shared" si="18"/>
        <v>0</v>
      </c>
      <c r="BJ115" s="19" t="s">
        <v>76</v>
      </c>
      <c r="BK115" s="168">
        <f t="shared" si="19"/>
        <v>0</v>
      </c>
      <c r="BL115" s="19" t="s">
        <v>118</v>
      </c>
      <c r="BM115" s="19" t="s">
        <v>254</v>
      </c>
    </row>
    <row r="116" spans="2:65" s="1" customFormat="1" ht="16.5" customHeight="1">
      <c r="B116" s="36"/>
      <c r="C116" s="157" t="s">
        <v>190</v>
      </c>
      <c r="D116" s="157" t="s">
        <v>113</v>
      </c>
      <c r="E116" s="158" t="s">
        <v>236</v>
      </c>
      <c r="F116" s="159" t="s">
        <v>237</v>
      </c>
      <c r="G116" s="160" t="s">
        <v>116</v>
      </c>
      <c r="H116" s="161">
        <v>10</v>
      </c>
      <c r="I116" s="162"/>
      <c r="J116" s="163">
        <f t="shared" si="10"/>
        <v>0</v>
      </c>
      <c r="K116" s="159" t="s">
        <v>117</v>
      </c>
      <c r="L116" s="56"/>
      <c r="M116" s="164" t="s">
        <v>21</v>
      </c>
      <c r="N116" s="165" t="s">
        <v>40</v>
      </c>
      <c r="O116" s="37"/>
      <c r="P116" s="166">
        <f t="shared" si="11"/>
        <v>0</v>
      </c>
      <c r="Q116" s="166">
        <v>0</v>
      </c>
      <c r="R116" s="166">
        <f t="shared" si="12"/>
        <v>0</v>
      </c>
      <c r="S116" s="166">
        <v>0</v>
      </c>
      <c r="T116" s="167">
        <f t="shared" si="13"/>
        <v>0</v>
      </c>
      <c r="AR116" s="19" t="s">
        <v>118</v>
      </c>
      <c r="AT116" s="19" t="s">
        <v>113</v>
      </c>
      <c r="AU116" s="19" t="s">
        <v>69</v>
      </c>
      <c r="AY116" s="19" t="s">
        <v>119</v>
      </c>
      <c r="BE116" s="168">
        <f t="shared" si="14"/>
        <v>0</v>
      </c>
      <c r="BF116" s="168">
        <f t="shared" si="15"/>
        <v>0</v>
      </c>
      <c r="BG116" s="168">
        <f t="shared" si="16"/>
        <v>0</v>
      </c>
      <c r="BH116" s="168">
        <f t="shared" si="17"/>
        <v>0</v>
      </c>
      <c r="BI116" s="168">
        <f t="shared" si="18"/>
        <v>0</v>
      </c>
      <c r="BJ116" s="19" t="s">
        <v>76</v>
      </c>
      <c r="BK116" s="168">
        <f t="shared" si="19"/>
        <v>0</v>
      </c>
      <c r="BL116" s="19" t="s">
        <v>118</v>
      </c>
      <c r="BM116" s="19" t="s">
        <v>257</v>
      </c>
    </row>
    <row r="117" spans="2:65" s="1" customFormat="1" ht="16.5" customHeight="1">
      <c r="B117" s="36"/>
      <c r="C117" s="157" t="s">
        <v>258</v>
      </c>
      <c r="D117" s="157" t="s">
        <v>113</v>
      </c>
      <c r="E117" s="158" t="s">
        <v>240</v>
      </c>
      <c r="F117" s="159" t="s">
        <v>241</v>
      </c>
      <c r="G117" s="160" t="s">
        <v>189</v>
      </c>
      <c r="H117" s="161">
        <v>3700.48</v>
      </c>
      <c r="I117" s="162"/>
      <c r="J117" s="163">
        <f t="shared" si="10"/>
        <v>0</v>
      </c>
      <c r="K117" s="159" t="s">
        <v>117</v>
      </c>
      <c r="L117" s="56"/>
      <c r="M117" s="164" t="s">
        <v>21</v>
      </c>
      <c r="N117" s="165" t="s">
        <v>40</v>
      </c>
      <c r="O117" s="37"/>
      <c r="P117" s="166">
        <f t="shared" si="11"/>
        <v>0</v>
      </c>
      <c r="Q117" s="166">
        <v>0</v>
      </c>
      <c r="R117" s="166">
        <f t="shared" si="12"/>
        <v>0</v>
      </c>
      <c r="S117" s="166">
        <v>0</v>
      </c>
      <c r="T117" s="167">
        <f t="shared" si="13"/>
        <v>0</v>
      </c>
      <c r="AR117" s="19" t="s">
        <v>118</v>
      </c>
      <c r="AT117" s="19" t="s">
        <v>113</v>
      </c>
      <c r="AU117" s="19" t="s">
        <v>69</v>
      </c>
      <c r="AY117" s="19" t="s">
        <v>119</v>
      </c>
      <c r="BE117" s="168">
        <f t="shared" si="14"/>
        <v>0</v>
      </c>
      <c r="BF117" s="168">
        <f t="shared" si="15"/>
        <v>0</v>
      </c>
      <c r="BG117" s="168">
        <f t="shared" si="16"/>
        <v>0</v>
      </c>
      <c r="BH117" s="168">
        <f t="shared" si="17"/>
        <v>0</v>
      </c>
      <c r="BI117" s="168">
        <f t="shared" si="18"/>
        <v>0</v>
      </c>
      <c r="BJ117" s="19" t="s">
        <v>76</v>
      </c>
      <c r="BK117" s="168">
        <f t="shared" si="19"/>
        <v>0</v>
      </c>
      <c r="BL117" s="19" t="s">
        <v>118</v>
      </c>
      <c r="BM117" s="19" t="s">
        <v>261</v>
      </c>
    </row>
    <row r="118" spans="2:65" s="1" customFormat="1" ht="25.5" customHeight="1">
      <c r="B118" s="36"/>
      <c r="C118" s="157" t="s">
        <v>193</v>
      </c>
      <c r="D118" s="157" t="s">
        <v>113</v>
      </c>
      <c r="E118" s="158" t="s">
        <v>159</v>
      </c>
      <c r="F118" s="159" t="s">
        <v>160</v>
      </c>
      <c r="G118" s="160" t="s">
        <v>133</v>
      </c>
      <c r="H118" s="161">
        <v>5180.6719999999996</v>
      </c>
      <c r="I118" s="162"/>
      <c r="J118" s="163">
        <f t="shared" si="10"/>
        <v>0</v>
      </c>
      <c r="K118" s="159" t="s">
        <v>117</v>
      </c>
      <c r="L118" s="56"/>
      <c r="M118" s="164" t="s">
        <v>21</v>
      </c>
      <c r="N118" s="165" t="s">
        <v>40</v>
      </c>
      <c r="O118" s="37"/>
      <c r="P118" s="166">
        <f t="shared" si="11"/>
        <v>0</v>
      </c>
      <c r="Q118" s="166">
        <v>0</v>
      </c>
      <c r="R118" s="166">
        <f t="shared" si="12"/>
        <v>0</v>
      </c>
      <c r="S118" s="166">
        <v>0</v>
      </c>
      <c r="T118" s="167">
        <f t="shared" si="13"/>
        <v>0</v>
      </c>
      <c r="AR118" s="19" t="s">
        <v>118</v>
      </c>
      <c r="AT118" s="19" t="s">
        <v>113</v>
      </c>
      <c r="AU118" s="19" t="s">
        <v>69</v>
      </c>
      <c r="AY118" s="19" t="s">
        <v>119</v>
      </c>
      <c r="BE118" s="168">
        <f t="shared" si="14"/>
        <v>0</v>
      </c>
      <c r="BF118" s="168">
        <f t="shared" si="15"/>
        <v>0</v>
      </c>
      <c r="BG118" s="168">
        <f t="shared" si="16"/>
        <v>0</v>
      </c>
      <c r="BH118" s="168">
        <f t="shared" si="17"/>
        <v>0</v>
      </c>
      <c r="BI118" s="168">
        <f t="shared" si="18"/>
        <v>0</v>
      </c>
      <c r="BJ118" s="19" t="s">
        <v>76</v>
      </c>
      <c r="BK118" s="168">
        <f t="shared" si="19"/>
        <v>0</v>
      </c>
      <c r="BL118" s="19" t="s">
        <v>118</v>
      </c>
      <c r="BM118" s="19" t="s">
        <v>264</v>
      </c>
    </row>
    <row r="119" spans="2:65" s="1" customFormat="1" ht="16.5" customHeight="1">
      <c r="B119" s="36"/>
      <c r="C119" s="157" t="s">
        <v>265</v>
      </c>
      <c r="D119" s="157" t="s">
        <v>113</v>
      </c>
      <c r="E119" s="158" t="s">
        <v>248</v>
      </c>
      <c r="F119" s="159" t="s">
        <v>249</v>
      </c>
      <c r="G119" s="160" t="s">
        <v>133</v>
      </c>
      <c r="H119" s="161">
        <v>6602.7619999999997</v>
      </c>
      <c r="I119" s="162"/>
      <c r="J119" s="163">
        <f t="shared" si="10"/>
        <v>0</v>
      </c>
      <c r="K119" s="159" t="s">
        <v>117</v>
      </c>
      <c r="L119" s="56"/>
      <c r="M119" s="164" t="s">
        <v>21</v>
      </c>
      <c r="N119" s="165" t="s">
        <v>40</v>
      </c>
      <c r="O119" s="37"/>
      <c r="P119" s="166">
        <f t="shared" si="11"/>
        <v>0</v>
      </c>
      <c r="Q119" s="166">
        <v>0</v>
      </c>
      <c r="R119" s="166">
        <f t="shared" si="12"/>
        <v>0</v>
      </c>
      <c r="S119" s="166">
        <v>0</v>
      </c>
      <c r="T119" s="167">
        <f t="shared" si="13"/>
        <v>0</v>
      </c>
      <c r="AR119" s="19" t="s">
        <v>118</v>
      </c>
      <c r="AT119" s="19" t="s">
        <v>113</v>
      </c>
      <c r="AU119" s="19" t="s">
        <v>69</v>
      </c>
      <c r="AY119" s="19" t="s">
        <v>119</v>
      </c>
      <c r="BE119" s="168">
        <f t="shared" si="14"/>
        <v>0</v>
      </c>
      <c r="BF119" s="168">
        <f t="shared" si="15"/>
        <v>0</v>
      </c>
      <c r="BG119" s="168">
        <f t="shared" si="16"/>
        <v>0</v>
      </c>
      <c r="BH119" s="168">
        <f t="shared" si="17"/>
        <v>0</v>
      </c>
      <c r="BI119" s="168">
        <f t="shared" si="18"/>
        <v>0</v>
      </c>
      <c r="BJ119" s="19" t="s">
        <v>76</v>
      </c>
      <c r="BK119" s="168">
        <f t="shared" si="19"/>
        <v>0</v>
      </c>
      <c r="BL119" s="19" t="s">
        <v>118</v>
      </c>
      <c r="BM119" s="19" t="s">
        <v>268</v>
      </c>
    </row>
    <row r="120" spans="2:65" s="1" customFormat="1" ht="25.5" customHeight="1">
      <c r="B120" s="36"/>
      <c r="C120" s="157" t="s">
        <v>196</v>
      </c>
      <c r="D120" s="157" t="s">
        <v>113</v>
      </c>
      <c r="E120" s="158" t="s">
        <v>384</v>
      </c>
      <c r="F120" s="159" t="s">
        <v>385</v>
      </c>
      <c r="G120" s="160" t="s">
        <v>133</v>
      </c>
      <c r="H120" s="161">
        <v>6602.7619999999997</v>
      </c>
      <c r="I120" s="162"/>
      <c r="J120" s="163">
        <f t="shared" si="10"/>
        <v>0</v>
      </c>
      <c r="K120" s="159" t="s">
        <v>117</v>
      </c>
      <c r="L120" s="56"/>
      <c r="M120" s="164" t="s">
        <v>21</v>
      </c>
      <c r="N120" s="165" t="s">
        <v>40</v>
      </c>
      <c r="O120" s="37"/>
      <c r="P120" s="166">
        <f t="shared" si="11"/>
        <v>0</v>
      </c>
      <c r="Q120" s="166">
        <v>0</v>
      </c>
      <c r="R120" s="166">
        <f t="shared" si="12"/>
        <v>0</v>
      </c>
      <c r="S120" s="166">
        <v>0</v>
      </c>
      <c r="T120" s="167">
        <f t="shared" si="13"/>
        <v>0</v>
      </c>
      <c r="AR120" s="19" t="s">
        <v>118</v>
      </c>
      <c r="AT120" s="19" t="s">
        <v>113</v>
      </c>
      <c r="AU120" s="19" t="s">
        <v>69</v>
      </c>
      <c r="AY120" s="19" t="s">
        <v>119</v>
      </c>
      <c r="BE120" s="168">
        <f t="shared" si="14"/>
        <v>0</v>
      </c>
      <c r="BF120" s="168">
        <f t="shared" si="15"/>
        <v>0</v>
      </c>
      <c r="BG120" s="168">
        <f t="shared" si="16"/>
        <v>0</v>
      </c>
      <c r="BH120" s="168">
        <f t="shared" si="17"/>
        <v>0</v>
      </c>
      <c r="BI120" s="168">
        <f t="shared" si="18"/>
        <v>0</v>
      </c>
      <c r="BJ120" s="19" t="s">
        <v>76</v>
      </c>
      <c r="BK120" s="168">
        <f t="shared" si="19"/>
        <v>0</v>
      </c>
      <c r="BL120" s="19" t="s">
        <v>118</v>
      </c>
      <c r="BM120" s="19" t="s">
        <v>271</v>
      </c>
    </row>
    <row r="121" spans="2:65" s="1" customFormat="1" ht="16.5" customHeight="1">
      <c r="B121" s="36"/>
      <c r="C121" s="157" t="s">
        <v>272</v>
      </c>
      <c r="D121" s="157" t="s">
        <v>113</v>
      </c>
      <c r="E121" s="158" t="s">
        <v>255</v>
      </c>
      <c r="F121" s="159" t="s">
        <v>256</v>
      </c>
      <c r="G121" s="160" t="s">
        <v>133</v>
      </c>
      <c r="H121" s="161">
        <v>6602.7619999999997</v>
      </c>
      <c r="I121" s="162"/>
      <c r="J121" s="163">
        <f t="shared" si="10"/>
        <v>0</v>
      </c>
      <c r="K121" s="159" t="s">
        <v>117</v>
      </c>
      <c r="L121" s="56"/>
      <c r="M121" s="164" t="s">
        <v>21</v>
      </c>
      <c r="N121" s="165" t="s">
        <v>40</v>
      </c>
      <c r="O121" s="37"/>
      <c r="P121" s="166">
        <f t="shared" si="11"/>
        <v>0</v>
      </c>
      <c r="Q121" s="166">
        <v>0</v>
      </c>
      <c r="R121" s="166">
        <f t="shared" si="12"/>
        <v>0</v>
      </c>
      <c r="S121" s="166">
        <v>0</v>
      </c>
      <c r="T121" s="167">
        <f t="shared" si="13"/>
        <v>0</v>
      </c>
      <c r="AR121" s="19" t="s">
        <v>118</v>
      </c>
      <c r="AT121" s="19" t="s">
        <v>113</v>
      </c>
      <c r="AU121" s="19" t="s">
        <v>69</v>
      </c>
      <c r="AY121" s="19" t="s">
        <v>119</v>
      </c>
      <c r="BE121" s="168">
        <f t="shared" si="14"/>
        <v>0</v>
      </c>
      <c r="BF121" s="168">
        <f t="shared" si="15"/>
        <v>0</v>
      </c>
      <c r="BG121" s="168">
        <f t="shared" si="16"/>
        <v>0</v>
      </c>
      <c r="BH121" s="168">
        <f t="shared" si="17"/>
        <v>0</v>
      </c>
      <c r="BI121" s="168">
        <f t="shared" si="18"/>
        <v>0</v>
      </c>
      <c r="BJ121" s="19" t="s">
        <v>76</v>
      </c>
      <c r="BK121" s="168">
        <f t="shared" si="19"/>
        <v>0</v>
      </c>
      <c r="BL121" s="19" t="s">
        <v>118</v>
      </c>
      <c r="BM121" s="19" t="s">
        <v>275</v>
      </c>
    </row>
    <row r="122" spans="2:65" s="1" customFormat="1" ht="16.5" customHeight="1">
      <c r="B122" s="36"/>
      <c r="C122" s="157" t="s">
        <v>200</v>
      </c>
      <c r="D122" s="157" t="s">
        <v>113</v>
      </c>
      <c r="E122" s="158" t="s">
        <v>259</v>
      </c>
      <c r="F122" s="159" t="s">
        <v>260</v>
      </c>
      <c r="G122" s="160" t="s">
        <v>133</v>
      </c>
      <c r="H122" s="161">
        <v>15.035</v>
      </c>
      <c r="I122" s="162"/>
      <c r="J122" s="163">
        <f t="shared" si="10"/>
        <v>0</v>
      </c>
      <c r="K122" s="159" t="s">
        <v>117</v>
      </c>
      <c r="L122" s="56"/>
      <c r="M122" s="164" t="s">
        <v>21</v>
      </c>
      <c r="N122" s="165" t="s">
        <v>40</v>
      </c>
      <c r="O122" s="37"/>
      <c r="P122" s="166">
        <f t="shared" si="11"/>
        <v>0</v>
      </c>
      <c r="Q122" s="166">
        <v>0</v>
      </c>
      <c r="R122" s="166">
        <f t="shared" si="12"/>
        <v>0</v>
      </c>
      <c r="S122" s="166">
        <v>0</v>
      </c>
      <c r="T122" s="167">
        <f t="shared" si="13"/>
        <v>0</v>
      </c>
      <c r="AR122" s="19" t="s">
        <v>118</v>
      </c>
      <c r="AT122" s="19" t="s">
        <v>113</v>
      </c>
      <c r="AU122" s="19" t="s">
        <v>69</v>
      </c>
      <c r="AY122" s="19" t="s">
        <v>119</v>
      </c>
      <c r="BE122" s="168">
        <f t="shared" si="14"/>
        <v>0</v>
      </c>
      <c r="BF122" s="168">
        <f t="shared" si="15"/>
        <v>0</v>
      </c>
      <c r="BG122" s="168">
        <f t="shared" si="16"/>
        <v>0</v>
      </c>
      <c r="BH122" s="168">
        <f t="shared" si="17"/>
        <v>0</v>
      </c>
      <c r="BI122" s="168">
        <f t="shared" si="18"/>
        <v>0</v>
      </c>
      <c r="BJ122" s="19" t="s">
        <v>76</v>
      </c>
      <c r="BK122" s="168">
        <f t="shared" si="19"/>
        <v>0</v>
      </c>
      <c r="BL122" s="19" t="s">
        <v>118</v>
      </c>
      <c r="BM122" s="19" t="s">
        <v>278</v>
      </c>
    </row>
    <row r="123" spans="2:65" s="1" customFormat="1" ht="25.5" customHeight="1">
      <c r="B123" s="36"/>
      <c r="C123" s="157" t="s">
        <v>279</v>
      </c>
      <c r="D123" s="157" t="s">
        <v>113</v>
      </c>
      <c r="E123" s="158" t="s">
        <v>262</v>
      </c>
      <c r="F123" s="159" t="s">
        <v>263</v>
      </c>
      <c r="G123" s="160" t="s">
        <v>133</v>
      </c>
      <c r="H123" s="161">
        <v>15.035</v>
      </c>
      <c r="I123" s="162"/>
      <c r="J123" s="163">
        <f t="shared" si="10"/>
        <v>0</v>
      </c>
      <c r="K123" s="159" t="s">
        <v>117</v>
      </c>
      <c r="L123" s="56"/>
      <c r="M123" s="164" t="s">
        <v>21</v>
      </c>
      <c r="N123" s="165" t="s">
        <v>40</v>
      </c>
      <c r="O123" s="37"/>
      <c r="P123" s="166">
        <f t="shared" si="11"/>
        <v>0</v>
      </c>
      <c r="Q123" s="166">
        <v>0</v>
      </c>
      <c r="R123" s="166">
        <f t="shared" si="12"/>
        <v>0</v>
      </c>
      <c r="S123" s="166">
        <v>0</v>
      </c>
      <c r="T123" s="167">
        <f t="shared" si="13"/>
        <v>0</v>
      </c>
      <c r="AR123" s="19" t="s">
        <v>118</v>
      </c>
      <c r="AT123" s="19" t="s">
        <v>113</v>
      </c>
      <c r="AU123" s="19" t="s">
        <v>69</v>
      </c>
      <c r="AY123" s="19" t="s">
        <v>119</v>
      </c>
      <c r="BE123" s="168">
        <f t="shared" si="14"/>
        <v>0</v>
      </c>
      <c r="BF123" s="168">
        <f t="shared" si="15"/>
        <v>0</v>
      </c>
      <c r="BG123" s="168">
        <f t="shared" si="16"/>
        <v>0</v>
      </c>
      <c r="BH123" s="168">
        <f t="shared" si="17"/>
        <v>0</v>
      </c>
      <c r="BI123" s="168">
        <f t="shared" si="18"/>
        <v>0</v>
      </c>
      <c r="BJ123" s="19" t="s">
        <v>76</v>
      </c>
      <c r="BK123" s="168">
        <f t="shared" si="19"/>
        <v>0</v>
      </c>
      <c r="BL123" s="19" t="s">
        <v>118</v>
      </c>
      <c r="BM123" s="19" t="s">
        <v>283</v>
      </c>
    </row>
    <row r="124" spans="2:65" s="1" customFormat="1" ht="16.5" customHeight="1">
      <c r="B124" s="36"/>
      <c r="C124" s="157" t="s">
        <v>203</v>
      </c>
      <c r="D124" s="157" t="s">
        <v>113</v>
      </c>
      <c r="E124" s="158" t="s">
        <v>266</v>
      </c>
      <c r="F124" s="159" t="s">
        <v>267</v>
      </c>
      <c r="G124" s="160" t="s">
        <v>133</v>
      </c>
      <c r="H124" s="161">
        <v>12.74</v>
      </c>
      <c r="I124" s="162"/>
      <c r="J124" s="163">
        <f t="shared" si="10"/>
        <v>0</v>
      </c>
      <c r="K124" s="159" t="s">
        <v>117</v>
      </c>
      <c r="L124" s="56"/>
      <c r="M124" s="164" t="s">
        <v>21</v>
      </c>
      <c r="N124" s="165" t="s">
        <v>40</v>
      </c>
      <c r="O124" s="37"/>
      <c r="P124" s="166">
        <f t="shared" si="11"/>
        <v>0</v>
      </c>
      <c r="Q124" s="166">
        <v>0</v>
      </c>
      <c r="R124" s="166">
        <f t="shared" si="12"/>
        <v>0</v>
      </c>
      <c r="S124" s="166">
        <v>0</v>
      </c>
      <c r="T124" s="167">
        <f t="shared" si="13"/>
        <v>0</v>
      </c>
      <c r="AR124" s="19" t="s">
        <v>118</v>
      </c>
      <c r="AT124" s="19" t="s">
        <v>113</v>
      </c>
      <c r="AU124" s="19" t="s">
        <v>69</v>
      </c>
      <c r="AY124" s="19" t="s">
        <v>119</v>
      </c>
      <c r="BE124" s="168">
        <f t="shared" si="14"/>
        <v>0</v>
      </c>
      <c r="BF124" s="168">
        <f t="shared" si="15"/>
        <v>0</v>
      </c>
      <c r="BG124" s="168">
        <f t="shared" si="16"/>
        <v>0</v>
      </c>
      <c r="BH124" s="168">
        <f t="shared" si="17"/>
        <v>0</v>
      </c>
      <c r="BI124" s="168">
        <f t="shared" si="18"/>
        <v>0</v>
      </c>
      <c r="BJ124" s="19" t="s">
        <v>76</v>
      </c>
      <c r="BK124" s="168">
        <f t="shared" si="19"/>
        <v>0</v>
      </c>
      <c r="BL124" s="19" t="s">
        <v>118</v>
      </c>
      <c r="BM124" s="19" t="s">
        <v>284</v>
      </c>
    </row>
    <row r="125" spans="2:65" s="1" customFormat="1" ht="16.5" customHeight="1">
      <c r="B125" s="36"/>
      <c r="C125" s="157" t="s">
        <v>285</v>
      </c>
      <c r="D125" s="157" t="s">
        <v>113</v>
      </c>
      <c r="E125" s="158" t="s">
        <v>269</v>
      </c>
      <c r="F125" s="159" t="s">
        <v>270</v>
      </c>
      <c r="G125" s="160" t="s">
        <v>133</v>
      </c>
      <c r="H125" s="161">
        <v>2.2949999999999999</v>
      </c>
      <c r="I125" s="162"/>
      <c r="J125" s="163">
        <f t="shared" si="10"/>
        <v>0</v>
      </c>
      <c r="K125" s="159" t="s">
        <v>117</v>
      </c>
      <c r="L125" s="56"/>
      <c r="M125" s="164" t="s">
        <v>21</v>
      </c>
      <c r="N125" s="165" t="s">
        <v>40</v>
      </c>
      <c r="O125" s="37"/>
      <c r="P125" s="166">
        <f t="shared" si="11"/>
        <v>0</v>
      </c>
      <c r="Q125" s="166">
        <v>0</v>
      </c>
      <c r="R125" s="166">
        <f t="shared" si="12"/>
        <v>0</v>
      </c>
      <c r="S125" s="166">
        <v>0</v>
      </c>
      <c r="T125" s="167">
        <f t="shared" si="13"/>
        <v>0</v>
      </c>
      <c r="AR125" s="19" t="s">
        <v>118</v>
      </c>
      <c r="AT125" s="19" t="s">
        <v>113</v>
      </c>
      <c r="AU125" s="19" t="s">
        <v>69</v>
      </c>
      <c r="AY125" s="19" t="s">
        <v>119</v>
      </c>
      <c r="BE125" s="168">
        <f t="shared" si="14"/>
        <v>0</v>
      </c>
      <c r="BF125" s="168">
        <f t="shared" si="15"/>
        <v>0</v>
      </c>
      <c r="BG125" s="168">
        <f t="shared" si="16"/>
        <v>0</v>
      </c>
      <c r="BH125" s="168">
        <f t="shared" si="17"/>
        <v>0</v>
      </c>
      <c r="BI125" s="168">
        <f t="shared" si="18"/>
        <v>0</v>
      </c>
      <c r="BJ125" s="19" t="s">
        <v>76</v>
      </c>
      <c r="BK125" s="168">
        <f t="shared" si="19"/>
        <v>0</v>
      </c>
      <c r="BL125" s="19" t="s">
        <v>118</v>
      </c>
      <c r="BM125" s="19" t="s">
        <v>288</v>
      </c>
    </row>
    <row r="126" spans="2:65" s="1" customFormat="1" ht="16.5" customHeight="1">
      <c r="B126" s="36"/>
      <c r="C126" s="169" t="s">
        <v>207</v>
      </c>
      <c r="D126" s="169" t="s">
        <v>280</v>
      </c>
      <c r="E126" s="170" t="s">
        <v>281</v>
      </c>
      <c r="F126" s="171" t="s">
        <v>282</v>
      </c>
      <c r="G126" s="172" t="s">
        <v>133</v>
      </c>
      <c r="H126" s="173">
        <v>3068.6289999999999</v>
      </c>
      <c r="I126" s="174"/>
      <c r="J126" s="175">
        <f t="shared" si="10"/>
        <v>0</v>
      </c>
      <c r="K126" s="171" t="s">
        <v>117</v>
      </c>
      <c r="L126" s="176"/>
      <c r="M126" s="177" t="s">
        <v>21</v>
      </c>
      <c r="N126" s="178" t="s">
        <v>40</v>
      </c>
      <c r="O126" s="37"/>
      <c r="P126" s="166">
        <f t="shared" si="11"/>
        <v>0</v>
      </c>
      <c r="Q126" s="166">
        <v>0</v>
      </c>
      <c r="R126" s="166">
        <f t="shared" si="12"/>
        <v>0</v>
      </c>
      <c r="S126" s="166">
        <v>0</v>
      </c>
      <c r="T126" s="167">
        <f t="shared" si="13"/>
        <v>0</v>
      </c>
      <c r="AR126" s="19" t="s">
        <v>129</v>
      </c>
      <c r="AT126" s="19" t="s">
        <v>280</v>
      </c>
      <c r="AU126" s="19" t="s">
        <v>69</v>
      </c>
      <c r="AY126" s="19" t="s">
        <v>119</v>
      </c>
      <c r="BE126" s="168">
        <f t="shared" si="14"/>
        <v>0</v>
      </c>
      <c r="BF126" s="168">
        <f t="shared" si="15"/>
        <v>0</v>
      </c>
      <c r="BG126" s="168">
        <f t="shared" si="16"/>
        <v>0</v>
      </c>
      <c r="BH126" s="168">
        <f t="shared" si="17"/>
        <v>0</v>
      </c>
      <c r="BI126" s="168">
        <f t="shared" si="18"/>
        <v>0</v>
      </c>
      <c r="BJ126" s="19" t="s">
        <v>76</v>
      </c>
      <c r="BK126" s="168">
        <f t="shared" si="19"/>
        <v>0</v>
      </c>
      <c r="BL126" s="19" t="s">
        <v>118</v>
      </c>
      <c r="BM126" s="19" t="s">
        <v>291</v>
      </c>
    </row>
    <row r="127" spans="2:65" s="1" customFormat="1" ht="16.5" customHeight="1">
      <c r="B127" s="36"/>
      <c r="C127" s="169" t="s">
        <v>292</v>
      </c>
      <c r="D127" s="169" t="s">
        <v>280</v>
      </c>
      <c r="E127" s="170" t="s">
        <v>386</v>
      </c>
      <c r="F127" s="171" t="s">
        <v>387</v>
      </c>
      <c r="G127" s="172" t="s">
        <v>133</v>
      </c>
      <c r="H127" s="173">
        <v>26.917999999999999</v>
      </c>
      <c r="I127" s="174"/>
      <c r="J127" s="175">
        <f t="shared" si="10"/>
        <v>0</v>
      </c>
      <c r="K127" s="171" t="s">
        <v>117</v>
      </c>
      <c r="L127" s="176"/>
      <c r="M127" s="177" t="s">
        <v>21</v>
      </c>
      <c r="N127" s="178" t="s">
        <v>40</v>
      </c>
      <c r="O127" s="37"/>
      <c r="P127" s="166">
        <f t="shared" si="11"/>
        <v>0</v>
      </c>
      <c r="Q127" s="166">
        <v>0</v>
      </c>
      <c r="R127" s="166">
        <f t="shared" si="12"/>
        <v>0</v>
      </c>
      <c r="S127" s="166">
        <v>0</v>
      </c>
      <c r="T127" s="167">
        <f t="shared" si="13"/>
        <v>0</v>
      </c>
      <c r="AR127" s="19" t="s">
        <v>129</v>
      </c>
      <c r="AT127" s="19" t="s">
        <v>280</v>
      </c>
      <c r="AU127" s="19" t="s">
        <v>69</v>
      </c>
      <c r="AY127" s="19" t="s">
        <v>119</v>
      </c>
      <c r="BE127" s="168">
        <f t="shared" si="14"/>
        <v>0</v>
      </c>
      <c r="BF127" s="168">
        <f t="shared" si="15"/>
        <v>0</v>
      </c>
      <c r="BG127" s="168">
        <f t="shared" si="16"/>
        <v>0</v>
      </c>
      <c r="BH127" s="168">
        <f t="shared" si="17"/>
        <v>0</v>
      </c>
      <c r="BI127" s="168">
        <f t="shared" si="18"/>
        <v>0</v>
      </c>
      <c r="BJ127" s="19" t="s">
        <v>76</v>
      </c>
      <c r="BK127" s="168">
        <f t="shared" si="19"/>
        <v>0</v>
      </c>
      <c r="BL127" s="19" t="s">
        <v>118</v>
      </c>
      <c r="BM127" s="19" t="s">
        <v>388</v>
      </c>
    </row>
    <row r="128" spans="2:65" s="1" customFormat="1" ht="25.5" customHeight="1">
      <c r="B128" s="36"/>
      <c r="C128" s="157" t="s">
        <v>210</v>
      </c>
      <c r="D128" s="157" t="s">
        <v>113</v>
      </c>
      <c r="E128" s="158" t="s">
        <v>159</v>
      </c>
      <c r="F128" s="159" t="s">
        <v>160</v>
      </c>
      <c r="G128" s="160" t="s">
        <v>133</v>
      </c>
      <c r="H128" s="161">
        <v>3095.547</v>
      </c>
      <c r="I128" s="162"/>
      <c r="J128" s="163">
        <f t="shared" si="10"/>
        <v>0</v>
      </c>
      <c r="K128" s="159" t="s">
        <v>117</v>
      </c>
      <c r="L128" s="56"/>
      <c r="M128" s="164" t="s">
        <v>21</v>
      </c>
      <c r="N128" s="165" t="s">
        <v>40</v>
      </c>
      <c r="O128" s="37"/>
      <c r="P128" s="166">
        <f t="shared" si="11"/>
        <v>0</v>
      </c>
      <c r="Q128" s="166">
        <v>0</v>
      </c>
      <c r="R128" s="166">
        <f t="shared" si="12"/>
        <v>0</v>
      </c>
      <c r="S128" s="166">
        <v>0</v>
      </c>
      <c r="T128" s="167">
        <f t="shared" si="13"/>
        <v>0</v>
      </c>
      <c r="AR128" s="19" t="s">
        <v>118</v>
      </c>
      <c r="AT128" s="19" t="s">
        <v>113</v>
      </c>
      <c r="AU128" s="19" t="s">
        <v>69</v>
      </c>
      <c r="AY128" s="19" t="s">
        <v>119</v>
      </c>
      <c r="BE128" s="168">
        <f t="shared" si="14"/>
        <v>0</v>
      </c>
      <c r="BF128" s="168">
        <f t="shared" si="15"/>
        <v>0</v>
      </c>
      <c r="BG128" s="168">
        <f t="shared" si="16"/>
        <v>0</v>
      </c>
      <c r="BH128" s="168">
        <f t="shared" si="17"/>
        <v>0</v>
      </c>
      <c r="BI128" s="168">
        <f t="shared" si="18"/>
        <v>0</v>
      </c>
      <c r="BJ128" s="19" t="s">
        <v>76</v>
      </c>
      <c r="BK128" s="168">
        <f t="shared" si="19"/>
        <v>0</v>
      </c>
      <c r="BL128" s="19" t="s">
        <v>118</v>
      </c>
      <c r="BM128" s="19" t="s">
        <v>298</v>
      </c>
    </row>
    <row r="129" spans="2:65" s="1" customFormat="1" ht="16.5" customHeight="1">
      <c r="B129" s="36"/>
      <c r="C129" s="169" t="s">
        <v>299</v>
      </c>
      <c r="D129" s="169" t="s">
        <v>280</v>
      </c>
      <c r="E129" s="170" t="s">
        <v>293</v>
      </c>
      <c r="F129" s="171" t="s">
        <v>294</v>
      </c>
      <c r="G129" s="172" t="s">
        <v>116</v>
      </c>
      <c r="H129" s="173">
        <v>300</v>
      </c>
      <c r="I129" s="174"/>
      <c r="J129" s="175">
        <f t="shared" si="10"/>
        <v>0</v>
      </c>
      <c r="K129" s="171" t="s">
        <v>117</v>
      </c>
      <c r="L129" s="176"/>
      <c r="M129" s="177" t="s">
        <v>21</v>
      </c>
      <c r="N129" s="178" t="s">
        <v>40</v>
      </c>
      <c r="O129" s="37"/>
      <c r="P129" s="166">
        <f t="shared" si="11"/>
        <v>0</v>
      </c>
      <c r="Q129" s="166">
        <v>10.06</v>
      </c>
      <c r="R129" s="166">
        <f t="shared" si="12"/>
        <v>3018</v>
      </c>
      <c r="S129" s="166">
        <v>0</v>
      </c>
      <c r="T129" s="167">
        <f t="shared" si="13"/>
        <v>0</v>
      </c>
      <c r="AR129" s="19" t="s">
        <v>129</v>
      </c>
      <c r="AT129" s="19" t="s">
        <v>280</v>
      </c>
      <c r="AU129" s="19" t="s">
        <v>69</v>
      </c>
      <c r="AY129" s="19" t="s">
        <v>119</v>
      </c>
      <c r="BE129" s="168">
        <f t="shared" si="14"/>
        <v>0</v>
      </c>
      <c r="BF129" s="168">
        <f t="shared" si="15"/>
        <v>0</v>
      </c>
      <c r="BG129" s="168">
        <f t="shared" si="16"/>
        <v>0</v>
      </c>
      <c r="BH129" s="168">
        <f t="shared" si="17"/>
        <v>0</v>
      </c>
      <c r="BI129" s="168">
        <f t="shared" si="18"/>
        <v>0</v>
      </c>
      <c r="BJ129" s="19" t="s">
        <v>76</v>
      </c>
      <c r="BK129" s="168">
        <f t="shared" si="19"/>
        <v>0</v>
      </c>
      <c r="BL129" s="19" t="s">
        <v>118</v>
      </c>
      <c r="BM129" s="19" t="s">
        <v>389</v>
      </c>
    </row>
    <row r="130" spans="2:65" s="1" customFormat="1" ht="25.5" customHeight="1">
      <c r="B130" s="36"/>
      <c r="C130" s="157" t="s">
        <v>214</v>
      </c>
      <c r="D130" s="157" t="s">
        <v>113</v>
      </c>
      <c r="E130" s="158" t="s">
        <v>296</v>
      </c>
      <c r="F130" s="159" t="s">
        <v>297</v>
      </c>
      <c r="G130" s="160" t="s">
        <v>133</v>
      </c>
      <c r="H130" s="161">
        <v>3</v>
      </c>
      <c r="I130" s="162"/>
      <c r="J130" s="163">
        <f t="shared" si="10"/>
        <v>0</v>
      </c>
      <c r="K130" s="159" t="s">
        <v>117</v>
      </c>
      <c r="L130" s="56"/>
      <c r="M130" s="164" t="s">
        <v>21</v>
      </c>
      <c r="N130" s="165" t="s">
        <v>40</v>
      </c>
      <c r="O130" s="37"/>
      <c r="P130" s="166">
        <f t="shared" si="11"/>
        <v>0</v>
      </c>
      <c r="Q130" s="166">
        <v>0</v>
      </c>
      <c r="R130" s="166">
        <f t="shared" si="12"/>
        <v>0</v>
      </c>
      <c r="S130" s="166">
        <v>0</v>
      </c>
      <c r="T130" s="167">
        <f t="shared" si="13"/>
        <v>0</v>
      </c>
      <c r="AR130" s="19" t="s">
        <v>118</v>
      </c>
      <c r="AT130" s="19" t="s">
        <v>113</v>
      </c>
      <c r="AU130" s="19" t="s">
        <v>69</v>
      </c>
      <c r="AY130" s="19" t="s">
        <v>119</v>
      </c>
      <c r="BE130" s="168">
        <f t="shared" si="14"/>
        <v>0</v>
      </c>
      <c r="BF130" s="168">
        <f t="shared" si="15"/>
        <v>0</v>
      </c>
      <c r="BG130" s="168">
        <f t="shared" si="16"/>
        <v>0</v>
      </c>
      <c r="BH130" s="168">
        <f t="shared" si="17"/>
        <v>0</v>
      </c>
      <c r="BI130" s="168">
        <f t="shared" si="18"/>
        <v>0</v>
      </c>
      <c r="BJ130" s="19" t="s">
        <v>76</v>
      </c>
      <c r="BK130" s="168">
        <f t="shared" si="19"/>
        <v>0</v>
      </c>
      <c r="BL130" s="19" t="s">
        <v>118</v>
      </c>
      <c r="BM130" s="19" t="s">
        <v>305</v>
      </c>
    </row>
    <row r="131" spans="2:65" s="1" customFormat="1" ht="16.5" customHeight="1">
      <c r="B131" s="36"/>
      <c r="C131" s="169" t="s">
        <v>306</v>
      </c>
      <c r="D131" s="169" t="s">
        <v>280</v>
      </c>
      <c r="E131" s="170" t="s">
        <v>390</v>
      </c>
      <c r="F131" s="171" t="s">
        <v>391</v>
      </c>
      <c r="G131" s="172" t="s">
        <v>116</v>
      </c>
      <c r="H131" s="173">
        <v>97</v>
      </c>
      <c r="I131" s="174"/>
      <c r="J131" s="175">
        <f t="shared" si="10"/>
        <v>0</v>
      </c>
      <c r="K131" s="171" t="s">
        <v>117</v>
      </c>
      <c r="L131" s="176"/>
      <c r="M131" s="177" t="s">
        <v>21</v>
      </c>
      <c r="N131" s="178" t="s">
        <v>40</v>
      </c>
      <c r="O131" s="37"/>
      <c r="P131" s="166">
        <f t="shared" si="11"/>
        <v>0</v>
      </c>
      <c r="Q131" s="166">
        <v>0</v>
      </c>
      <c r="R131" s="166">
        <f t="shared" si="12"/>
        <v>0</v>
      </c>
      <c r="S131" s="166">
        <v>0</v>
      </c>
      <c r="T131" s="167">
        <f t="shared" si="13"/>
        <v>0</v>
      </c>
      <c r="AR131" s="19" t="s">
        <v>129</v>
      </c>
      <c r="AT131" s="19" t="s">
        <v>280</v>
      </c>
      <c r="AU131" s="19" t="s">
        <v>69</v>
      </c>
      <c r="AY131" s="19" t="s">
        <v>119</v>
      </c>
      <c r="BE131" s="168">
        <f t="shared" si="14"/>
        <v>0</v>
      </c>
      <c r="BF131" s="168">
        <f t="shared" si="15"/>
        <v>0</v>
      </c>
      <c r="BG131" s="168">
        <f t="shared" si="16"/>
        <v>0</v>
      </c>
      <c r="BH131" s="168">
        <f t="shared" si="17"/>
        <v>0</v>
      </c>
      <c r="BI131" s="168">
        <f t="shared" si="18"/>
        <v>0</v>
      </c>
      <c r="BJ131" s="19" t="s">
        <v>76</v>
      </c>
      <c r="BK131" s="168">
        <f t="shared" si="19"/>
        <v>0</v>
      </c>
      <c r="BL131" s="19" t="s">
        <v>118</v>
      </c>
      <c r="BM131" s="19" t="s">
        <v>309</v>
      </c>
    </row>
    <row r="132" spans="2:65" s="1" customFormat="1" ht="25.5" customHeight="1">
      <c r="B132" s="36"/>
      <c r="C132" s="157" t="s">
        <v>217</v>
      </c>
      <c r="D132" s="157" t="s">
        <v>113</v>
      </c>
      <c r="E132" s="158" t="s">
        <v>289</v>
      </c>
      <c r="F132" s="159" t="s">
        <v>290</v>
      </c>
      <c r="G132" s="160" t="s">
        <v>133</v>
      </c>
      <c r="H132" s="161">
        <v>32.204000000000001</v>
      </c>
      <c r="I132" s="162"/>
      <c r="J132" s="163">
        <f t="shared" si="10"/>
        <v>0</v>
      </c>
      <c r="K132" s="159" t="s">
        <v>117</v>
      </c>
      <c r="L132" s="56"/>
      <c r="M132" s="164" t="s">
        <v>21</v>
      </c>
      <c r="N132" s="165" t="s">
        <v>40</v>
      </c>
      <c r="O132" s="37"/>
      <c r="P132" s="166">
        <f t="shared" si="11"/>
        <v>0</v>
      </c>
      <c r="Q132" s="166">
        <v>0</v>
      </c>
      <c r="R132" s="166">
        <f t="shared" si="12"/>
        <v>0</v>
      </c>
      <c r="S132" s="166">
        <v>0</v>
      </c>
      <c r="T132" s="167">
        <f t="shared" si="13"/>
        <v>0</v>
      </c>
      <c r="AR132" s="19" t="s">
        <v>118</v>
      </c>
      <c r="AT132" s="19" t="s">
        <v>113</v>
      </c>
      <c r="AU132" s="19" t="s">
        <v>69</v>
      </c>
      <c r="AY132" s="19" t="s">
        <v>119</v>
      </c>
      <c r="BE132" s="168">
        <f t="shared" si="14"/>
        <v>0</v>
      </c>
      <c r="BF132" s="168">
        <f t="shared" si="15"/>
        <v>0</v>
      </c>
      <c r="BG132" s="168">
        <f t="shared" si="16"/>
        <v>0</v>
      </c>
      <c r="BH132" s="168">
        <f t="shared" si="17"/>
        <v>0</v>
      </c>
      <c r="BI132" s="168">
        <f t="shared" si="18"/>
        <v>0</v>
      </c>
      <c r="BJ132" s="19" t="s">
        <v>76</v>
      </c>
      <c r="BK132" s="168">
        <f t="shared" si="19"/>
        <v>0</v>
      </c>
      <c r="BL132" s="19" t="s">
        <v>118</v>
      </c>
      <c r="BM132" s="19" t="s">
        <v>312</v>
      </c>
    </row>
    <row r="133" spans="2:65" s="1" customFormat="1" ht="16.5" customHeight="1">
      <c r="B133" s="36"/>
      <c r="C133" s="169" t="s">
        <v>313</v>
      </c>
      <c r="D133" s="169" t="s">
        <v>280</v>
      </c>
      <c r="E133" s="170" t="s">
        <v>300</v>
      </c>
      <c r="F133" s="171" t="s">
        <v>301</v>
      </c>
      <c r="G133" s="172" t="s">
        <v>116</v>
      </c>
      <c r="H133" s="173">
        <v>4</v>
      </c>
      <c r="I133" s="174"/>
      <c r="J133" s="175">
        <f t="shared" si="10"/>
        <v>0</v>
      </c>
      <c r="K133" s="171" t="s">
        <v>117</v>
      </c>
      <c r="L133" s="176"/>
      <c r="M133" s="177" t="s">
        <v>21</v>
      </c>
      <c r="N133" s="178" t="s">
        <v>40</v>
      </c>
      <c r="O133" s="37"/>
      <c r="P133" s="166">
        <f t="shared" si="11"/>
        <v>0</v>
      </c>
      <c r="Q133" s="166">
        <v>0</v>
      </c>
      <c r="R133" s="166">
        <f t="shared" si="12"/>
        <v>0</v>
      </c>
      <c r="S133" s="166">
        <v>0</v>
      </c>
      <c r="T133" s="167">
        <f t="shared" si="13"/>
        <v>0</v>
      </c>
      <c r="AR133" s="19" t="s">
        <v>129</v>
      </c>
      <c r="AT133" s="19" t="s">
        <v>280</v>
      </c>
      <c r="AU133" s="19" t="s">
        <v>69</v>
      </c>
      <c r="AY133" s="19" t="s">
        <v>119</v>
      </c>
      <c r="BE133" s="168">
        <f t="shared" si="14"/>
        <v>0</v>
      </c>
      <c r="BF133" s="168">
        <f t="shared" si="15"/>
        <v>0</v>
      </c>
      <c r="BG133" s="168">
        <f t="shared" si="16"/>
        <v>0</v>
      </c>
      <c r="BH133" s="168">
        <f t="shared" si="17"/>
        <v>0</v>
      </c>
      <c r="BI133" s="168">
        <f t="shared" si="18"/>
        <v>0</v>
      </c>
      <c r="BJ133" s="19" t="s">
        <v>76</v>
      </c>
      <c r="BK133" s="168">
        <f t="shared" si="19"/>
        <v>0</v>
      </c>
      <c r="BL133" s="19" t="s">
        <v>118</v>
      </c>
      <c r="BM133" s="19" t="s">
        <v>316</v>
      </c>
    </row>
    <row r="134" spans="2:65" s="1" customFormat="1" ht="16.5" customHeight="1">
      <c r="B134" s="36"/>
      <c r="C134" s="169" t="s">
        <v>221</v>
      </c>
      <c r="D134" s="169" t="s">
        <v>280</v>
      </c>
      <c r="E134" s="170" t="s">
        <v>303</v>
      </c>
      <c r="F134" s="171" t="s">
        <v>304</v>
      </c>
      <c r="G134" s="172" t="s">
        <v>116</v>
      </c>
      <c r="H134" s="173">
        <v>4</v>
      </c>
      <c r="I134" s="174"/>
      <c r="J134" s="175">
        <f t="shared" si="10"/>
        <v>0</v>
      </c>
      <c r="K134" s="171" t="s">
        <v>117</v>
      </c>
      <c r="L134" s="176"/>
      <c r="M134" s="177" t="s">
        <v>21</v>
      </c>
      <c r="N134" s="178" t="s">
        <v>40</v>
      </c>
      <c r="O134" s="37"/>
      <c r="P134" s="166">
        <f t="shared" si="11"/>
        <v>0</v>
      </c>
      <c r="Q134" s="166">
        <v>0</v>
      </c>
      <c r="R134" s="166">
        <f t="shared" si="12"/>
        <v>0</v>
      </c>
      <c r="S134" s="166">
        <v>0</v>
      </c>
      <c r="T134" s="167">
        <f t="shared" si="13"/>
        <v>0</v>
      </c>
      <c r="AR134" s="19" t="s">
        <v>129</v>
      </c>
      <c r="AT134" s="19" t="s">
        <v>280</v>
      </c>
      <c r="AU134" s="19" t="s">
        <v>69</v>
      </c>
      <c r="AY134" s="19" t="s">
        <v>119</v>
      </c>
      <c r="BE134" s="168">
        <f t="shared" si="14"/>
        <v>0</v>
      </c>
      <c r="BF134" s="168">
        <f t="shared" si="15"/>
        <v>0</v>
      </c>
      <c r="BG134" s="168">
        <f t="shared" si="16"/>
        <v>0</v>
      </c>
      <c r="BH134" s="168">
        <f t="shared" si="17"/>
        <v>0</v>
      </c>
      <c r="BI134" s="168">
        <f t="shared" si="18"/>
        <v>0</v>
      </c>
      <c r="BJ134" s="19" t="s">
        <v>76</v>
      </c>
      <c r="BK134" s="168">
        <f t="shared" si="19"/>
        <v>0</v>
      </c>
      <c r="BL134" s="19" t="s">
        <v>118</v>
      </c>
      <c r="BM134" s="19" t="s">
        <v>319</v>
      </c>
    </row>
    <row r="135" spans="2:65" s="1" customFormat="1" ht="16.5" customHeight="1">
      <c r="B135" s="36"/>
      <c r="C135" s="169" t="s">
        <v>320</v>
      </c>
      <c r="D135" s="169" t="s">
        <v>280</v>
      </c>
      <c r="E135" s="170" t="s">
        <v>307</v>
      </c>
      <c r="F135" s="171" t="s">
        <v>308</v>
      </c>
      <c r="G135" s="172" t="s">
        <v>116</v>
      </c>
      <c r="H135" s="173">
        <v>10</v>
      </c>
      <c r="I135" s="174"/>
      <c r="J135" s="175">
        <f t="shared" si="10"/>
        <v>0</v>
      </c>
      <c r="K135" s="171" t="s">
        <v>117</v>
      </c>
      <c r="L135" s="176"/>
      <c r="M135" s="177" t="s">
        <v>21</v>
      </c>
      <c r="N135" s="178" t="s">
        <v>40</v>
      </c>
      <c r="O135" s="37"/>
      <c r="P135" s="166">
        <f t="shared" si="11"/>
        <v>0</v>
      </c>
      <c r="Q135" s="166">
        <v>0</v>
      </c>
      <c r="R135" s="166">
        <f t="shared" si="12"/>
        <v>0</v>
      </c>
      <c r="S135" s="166">
        <v>0</v>
      </c>
      <c r="T135" s="167">
        <f t="shared" si="13"/>
        <v>0</v>
      </c>
      <c r="AR135" s="19" t="s">
        <v>129</v>
      </c>
      <c r="AT135" s="19" t="s">
        <v>280</v>
      </c>
      <c r="AU135" s="19" t="s">
        <v>69</v>
      </c>
      <c r="AY135" s="19" t="s">
        <v>119</v>
      </c>
      <c r="BE135" s="168">
        <f t="shared" si="14"/>
        <v>0</v>
      </c>
      <c r="BF135" s="168">
        <f t="shared" si="15"/>
        <v>0</v>
      </c>
      <c r="BG135" s="168">
        <f t="shared" si="16"/>
        <v>0</v>
      </c>
      <c r="BH135" s="168">
        <f t="shared" si="17"/>
        <v>0</v>
      </c>
      <c r="BI135" s="168">
        <f t="shared" si="18"/>
        <v>0</v>
      </c>
      <c r="BJ135" s="19" t="s">
        <v>76</v>
      </c>
      <c r="BK135" s="168">
        <f t="shared" si="19"/>
        <v>0</v>
      </c>
      <c r="BL135" s="19" t="s">
        <v>118</v>
      </c>
      <c r="BM135" s="19" t="s">
        <v>323</v>
      </c>
    </row>
    <row r="136" spans="2:65" s="1" customFormat="1" ht="16.5" customHeight="1">
      <c r="B136" s="36"/>
      <c r="C136" s="169" t="s">
        <v>224</v>
      </c>
      <c r="D136" s="169" t="s">
        <v>280</v>
      </c>
      <c r="E136" s="170" t="s">
        <v>310</v>
      </c>
      <c r="F136" s="171" t="s">
        <v>311</v>
      </c>
      <c r="G136" s="172" t="s">
        <v>116</v>
      </c>
      <c r="H136" s="173">
        <v>18</v>
      </c>
      <c r="I136" s="174"/>
      <c r="J136" s="175">
        <f t="shared" si="10"/>
        <v>0</v>
      </c>
      <c r="K136" s="171" t="s">
        <v>117</v>
      </c>
      <c r="L136" s="176"/>
      <c r="M136" s="177" t="s">
        <v>21</v>
      </c>
      <c r="N136" s="178" t="s">
        <v>40</v>
      </c>
      <c r="O136" s="37"/>
      <c r="P136" s="166">
        <f t="shared" si="11"/>
        <v>0</v>
      </c>
      <c r="Q136" s="166">
        <v>0</v>
      </c>
      <c r="R136" s="166">
        <f t="shared" si="12"/>
        <v>0</v>
      </c>
      <c r="S136" s="166">
        <v>0</v>
      </c>
      <c r="T136" s="167">
        <f t="shared" si="13"/>
        <v>0</v>
      </c>
      <c r="AR136" s="19" t="s">
        <v>129</v>
      </c>
      <c r="AT136" s="19" t="s">
        <v>280</v>
      </c>
      <c r="AU136" s="19" t="s">
        <v>69</v>
      </c>
      <c r="AY136" s="19" t="s">
        <v>119</v>
      </c>
      <c r="BE136" s="168">
        <f t="shared" si="14"/>
        <v>0</v>
      </c>
      <c r="BF136" s="168">
        <f t="shared" si="15"/>
        <v>0</v>
      </c>
      <c r="BG136" s="168">
        <f t="shared" si="16"/>
        <v>0</v>
      </c>
      <c r="BH136" s="168">
        <f t="shared" si="17"/>
        <v>0</v>
      </c>
      <c r="BI136" s="168">
        <f t="shared" si="18"/>
        <v>0</v>
      </c>
      <c r="BJ136" s="19" t="s">
        <v>76</v>
      </c>
      <c r="BK136" s="168">
        <f t="shared" si="19"/>
        <v>0</v>
      </c>
      <c r="BL136" s="19" t="s">
        <v>118</v>
      </c>
      <c r="BM136" s="19" t="s">
        <v>326</v>
      </c>
    </row>
    <row r="137" spans="2:65" s="1" customFormat="1" ht="16.5" customHeight="1">
      <c r="B137" s="36"/>
      <c r="C137" s="169" t="s">
        <v>327</v>
      </c>
      <c r="D137" s="169" t="s">
        <v>280</v>
      </c>
      <c r="E137" s="170" t="s">
        <v>314</v>
      </c>
      <c r="F137" s="171" t="s">
        <v>315</v>
      </c>
      <c r="G137" s="172" t="s">
        <v>116</v>
      </c>
      <c r="H137" s="173">
        <v>186</v>
      </c>
      <c r="I137" s="174"/>
      <c r="J137" s="175">
        <f t="shared" si="10"/>
        <v>0</v>
      </c>
      <c r="K137" s="171" t="s">
        <v>117</v>
      </c>
      <c r="L137" s="176"/>
      <c r="M137" s="177" t="s">
        <v>21</v>
      </c>
      <c r="N137" s="178" t="s">
        <v>40</v>
      </c>
      <c r="O137" s="37"/>
      <c r="P137" s="166">
        <f t="shared" si="11"/>
        <v>0</v>
      </c>
      <c r="Q137" s="166">
        <v>0</v>
      </c>
      <c r="R137" s="166">
        <f t="shared" si="12"/>
        <v>0</v>
      </c>
      <c r="S137" s="166">
        <v>0</v>
      </c>
      <c r="T137" s="167">
        <f t="shared" si="13"/>
        <v>0</v>
      </c>
      <c r="AR137" s="19" t="s">
        <v>129</v>
      </c>
      <c r="AT137" s="19" t="s">
        <v>280</v>
      </c>
      <c r="AU137" s="19" t="s">
        <v>69</v>
      </c>
      <c r="AY137" s="19" t="s">
        <v>119</v>
      </c>
      <c r="BE137" s="168">
        <f t="shared" si="14"/>
        <v>0</v>
      </c>
      <c r="BF137" s="168">
        <f t="shared" si="15"/>
        <v>0</v>
      </c>
      <c r="BG137" s="168">
        <f t="shared" si="16"/>
        <v>0</v>
      </c>
      <c r="BH137" s="168">
        <f t="shared" si="17"/>
        <v>0</v>
      </c>
      <c r="BI137" s="168">
        <f t="shared" si="18"/>
        <v>0</v>
      </c>
      <c r="BJ137" s="19" t="s">
        <v>76</v>
      </c>
      <c r="BK137" s="168">
        <f t="shared" si="19"/>
        <v>0</v>
      </c>
      <c r="BL137" s="19" t="s">
        <v>118</v>
      </c>
      <c r="BM137" s="19" t="s">
        <v>330</v>
      </c>
    </row>
    <row r="138" spans="2:65" s="1" customFormat="1" ht="16.5" customHeight="1">
      <c r="B138" s="36"/>
      <c r="C138" s="169" t="s">
        <v>228</v>
      </c>
      <c r="D138" s="169" t="s">
        <v>280</v>
      </c>
      <c r="E138" s="170" t="s">
        <v>317</v>
      </c>
      <c r="F138" s="171" t="s">
        <v>318</v>
      </c>
      <c r="G138" s="172" t="s">
        <v>116</v>
      </c>
      <c r="H138" s="173">
        <v>186</v>
      </c>
      <c r="I138" s="174"/>
      <c r="J138" s="175">
        <f t="shared" si="10"/>
        <v>0</v>
      </c>
      <c r="K138" s="171" t="s">
        <v>117</v>
      </c>
      <c r="L138" s="176"/>
      <c r="M138" s="177" t="s">
        <v>21</v>
      </c>
      <c r="N138" s="178" t="s">
        <v>40</v>
      </c>
      <c r="O138" s="37"/>
      <c r="P138" s="166">
        <f t="shared" si="11"/>
        <v>0</v>
      </c>
      <c r="Q138" s="166">
        <v>0</v>
      </c>
      <c r="R138" s="166">
        <f t="shared" si="12"/>
        <v>0</v>
      </c>
      <c r="S138" s="166">
        <v>0</v>
      </c>
      <c r="T138" s="167">
        <f t="shared" si="13"/>
        <v>0</v>
      </c>
      <c r="AR138" s="19" t="s">
        <v>129</v>
      </c>
      <c r="AT138" s="19" t="s">
        <v>280</v>
      </c>
      <c r="AU138" s="19" t="s">
        <v>69</v>
      </c>
      <c r="AY138" s="19" t="s">
        <v>119</v>
      </c>
      <c r="BE138" s="168">
        <f t="shared" si="14"/>
        <v>0</v>
      </c>
      <c r="BF138" s="168">
        <f t="shared" si="15"/>
        <v>0</v>
      </c>
      <c r="BG138" s="168">
        <f t="shared" si="16"/>
        <v>0</v>
      </c>
      <c r="BH138" s="168">
        <f t="shared" si="17"/>
        <v>0</v>
      </c>
      <c r="BI138" s="168">
        <f t="shared" si="18"/>
        <v>0</v>
      </c>
      <c r="BJ138" s="19" t="s">
        <v>76</v>
      </c>
      <c r="BK138" s="168">
        <f t="shared" si="19"/>
        <v>0</v>
      </c>
      <c r="BL138" s="19" t="s">
        <v>118</v>
      </c>
      <c r="BM138" s="19" t="s">
        <v>333</v>
      </c>
    </row>
    <row r="139" spans="2:65" s="1" customFormat="1" ht="16.5" customHeight="1">
      <c r="B139" s="36"/>
      <c r="C139" s="169" t="s">
        <v>334</v>
      </c>
      <c r="D139" s="169" t="s">
        <v>280</v>
      </c>
      <c r="E139" s="170" t="s">
        <v>321</v>
      </c>
      <c r="F139" s="171" t="s">
        <v>322</v>
      </c>
      <c r="G139" s="172" t="s">
        <v>189</v>
      </c>
      <c r="H139" s="173">
        <v>5.0549999999999997</v>
      </c>
      <c r="I139" s="174"/>
      <c r="J139" s="175">
        <f t="shared" si="10"/>
        <v>0</v>
      </c>
      <c r="K139" s="171" t="s">
        <v>117</v>
      </c>
      <c r="L139" s="176"/>
      <c r="M139" s="177" t="s">
        <v>21</v>
      </c>
      <c r="N139" s="178" t="s">
        <v>40</v>
      </c>
      <c r="O139" s="37"/>
      <c r="P139" s="166">
        <f t="shared" si="11"/>
        <v>0</v>
      </c>
      <c r="Q139" s="166">
        <v>0</v>
      </c>
      <c r="R139" s="166">
        <f t="shared" si="12"/>
        <v>0</v>
      </c>
      <c r="S139" s="166">
        <v>0</v>
      </c>
      <c r="T139" s="167">
        <f t="shared" si="13"/>
        <v>0</v>
      </c>
      <c r="AR139" s="19" t="s">
        <v>129</v>
      </c>
      <c r="AT139" s="19" t="s">
        <v>280</v>
      </c>
      <c r="AU139" s="19" t="s">
        <v>69</v>
      </c>
      <c r="AY139" s="19" t="s">
        <v>119</v>
      </c>
      <c r="BE139" s="168">
        <f t="shared" si="14"/>
        <v>0</v>
      </c>
      <c r="BF139" s="168">
        <f t="shared" si="15"/>
        <v>0</v>
      </c>
      <c r="BG139" s="168">
        <f t="shared" si="16"/>
        <v>0</v>
      </c>
      <c r="BH139" s="168">
        <f t="shared" si="17"/>
        <v>0</v>
      </c>
      <c r="BI139" s="168">
        <f t="shared" si="18"/>
        <v>0</v>
      </c>
      <c r="BJ139" s="19" t="s">
        <v>76</v>
      </c>
      <c r="BK139" s="168">
        <f t="shared" si="19"/>
        <v>0</v>
      </c>
      <c r="BL139" s="19" t="s">
        <v>118</v>
      </c>
      <c r="BM139" s="19" t="s">
        <v>337</v>
      </c>
    </row>
    <row r="140" spans="2:65" s="1" customFormat="1" ht="16.5" customHeight="1">
      <c r="B140" s="36"/>
      <c r="C140" s="169" t="s">
        <v>231</v>
      </c>
      <c r="D140" s="169" t="s">
        <v>280</v>
      </c>
      <c r="E140" s="170" t="s">
        <v>324</v>
      </c>
      <c r="F140" s="171" t="s">
        <v>325</v>
      </c>
      <c r="G140" s="172" t="s">
        <v>116</v>
      </c>
      <c r="H140" s="173">
        <v>16</v>
      </c>
      <c r="I140" s="174"/>
      <c r="J140" s="175">
        <f t="shared" si="10"/>
        <v>0</v>
      </c>
      <c r="K140" s="171" t="s">
        <v>117</v>
      </c>
      <c r="L140" s="176"/>
      <c r="M140" s="177" t="s">
        <v>21</v>
      </c>
      <c r="N140" s="178" t="s">
        <v>40</v>
      </c>
      <c r="O140" s="37"/>
      <c r="P140" s="166">
        <f t="shared" si="11"/>
        <v>0</v>
      </c>
      <c r="Q140" s="166">
        <v>0</v>
      </c>
      <c r="R140" s="166">
        <f t="shared" si="12"/>
        <v>0</v>
      </c>
      <c r="S140" s="166">
        <v>0</v>
      </c>
      <c r="T140" s="167">
        <f t="shared" si="13"/>
        <v>0</v>
      </c>
      <c r="AR140" s="19" t="s">
        <v>129</v>
      </c>
      <c r="AT140" s="19" t="s">
        <v>280</v>
      </c>
      <c r="AU140" s="19" t="s">
        <v>69</v>
      </c>
      <c r="AY140" s="19" t="s">
        <v>119</v>
      </c>
      <c r="BE140" s="168">
        <f t="shared" si="14"/>
        <v>0</v>
      </c>
      <c r="BF140" s="168">
        <f t="shared" si="15"/>
        <v>0</v>
      </c>
      <c r="BG140" s="168">
        <f t="shared" si="16"/>
        <v>0</v>
      </c>
      <c r="BH140" s="168">
        <f t="shared" si="17"/>
        <v>0</v>
      </c>
      <c r="BI140" s="168">
        <f t="shared" si="18"/>
        <v>0</v>
      </c>
      <c r="BJ140" s="19" t="s">
        <v>76</v>
      </c>
      <c r="BK140" s="168">
        <f t="shared" si="19"/>
        <v>0</v>
      </c>
      <c r="BL140" s="19" t="s">
        <v>118</v>
      </c>
      <c r="BM140" s="19" t="s">
        <v>340</v>
      </c>
    </row>
    <row r="141" spans="2:65" s="1" customFormat="1" ht="25.5" customHeight="1">
      <c r="B141" s="36"/>
      <c r="C141" s="169" t="s">
        <v>341</v>
      </c>
      <c r="D141" s="169" t="s">
        <v>280</v>
      </c>
      <c r="E141" s="170" t="s">
        <v>392</v>
      </c>
      <c r="F141" s="171" t="s">
        <v>393</v>
      </c>
      <c r="G141" s="172" t="s">
        <v>116</v>
      </c>
      <c r="H141" s="173">
        <v>252</v>
      </c>
      <c r="I141" s="174"/>
      <c r="J141" s="175">
        <f t="shared" ref="J141:J172" si="20">ROUND(I141*H141,2)</f>
        <v>0</v>
      </c>
      <c r="K141" s="171" t="s">
        <v>117</v>
      </c>
      <c r="L141" s="176"/>
      <c r="M141" s="177" t="s">
        <v>21</v>
      </c>
      <c r="N141" s="178" t="s">
        <v>40</v>
      </c>
      <c r="O141" s="37"/>
      <c r="P141" s="166">
        <f t="shared" ref="P141:P172" si="21">O141*H141</f>
        <v>0</v>
      </c>
      <c r="Q141" s="166">
        <v>0</v>
      </c>
      <c r="R141" s="166">
        <f t="shared" ref="R141:R172" si="22">Q141*H141</f>
        <v>0</v>
      </c>
      <c r="S141" s="166">
        <v>0</v>
      </c>
      <c r="T141" s="167">
        <f t="shared" ref="T141:T172" si="23">S141*H141</f>
        <v>0</v>
      </c>
      <c r="AR141" s="19" t="s">
        <v>129</v>
      </c>
      <c r="AT141" s="19" t="s">
        <v>280</v>
      </c>
      <c r="AU141" s="19" t="s">
        <v>69</v>
      </c>
      <c r="AY141" s="19" t="s">
        <v>119</v>
      </c>
      <c r="BE141" s="168">
        <f t="shared" si="14"/>
        <v>0</v>
      </c>
      <c r="BF141" s="168">
        <f t="shared" si="15"/>
        <v>0</v>
      </c>
      <c r="BG141" s="168">
        <f t="shared" si="16"/>
        <v>0</v>
      </c>
      <c r="BH141" s="168">
        <f t="shared" si="17"/>
        <v>0</v>
      </c>
      <c r="BI141" s="168">
        <f t="shared" si="18"/>
        <v>0</v>
      </c>
      <c r="BJ141" s="19" t="s">
        <v>76</v>
      </c>
      <c r="BK141" s="168">
        <f t="shared" si="19"/>
        <v>0</v>
      </c>
      <c r="BL141" s="19" t="s">
        <v>118</v>
      </c>
      <c r="BM141" s="19" t="s">
        <v>344</v>
      </c>
    </row>
    <row r="142" spans="2:65" s="1" customFormat="1" ht="16.5" customHeight="1">
      <c r="B142" s="36"/>
      <c r="C142" s="169" t="s">
        <v>235</v>
      </c>
      <c r="D142" s="169" t="s">
        <v>280</v>
      </c>
      <c r="E142" s="170" t="s">
        <v>331</v>
      </c>
      <c r="F142" s="171" t="s">
        <v>332</v>
      </c>
      <c r="G142" s="172" t="s">
        <v>116</v>
      </c>
      <c r="H142" s="173">
        <v>27240</v>
      </c>
      <c r="I142" s="174"/>
      <c r="J142" s="175">
        <f t="shared" si="20"/>
        <v>0</v>
      </c>
      <c r="K142" s="171" t="s">
        <v>117</v>
      </c>
      <c r="L142" s="176"/>
      <c r="M142" s="177" t="s">
        <v>21</v>
      </c>
      <c r="N142" s="178" t="s">
        <v>40</v>
      </c>
      <c r="O142" s="37"/>
      <c r="P142" s="166">
        <f t="shared" si="21"/>
        <v>0</v>
      </c>
      <c r="Q142" s="166">
        <v>0</v>
      </c>
      <c r="R142" s="166">
        <f t="shared" si="22"/>
        <v>0</v>
      </c>
      <c r="S142" s="166">
        <v>0</v>
      </c>
      <c r="T142" s="167">
        <f t="shared" si="23"/>
        <v>0</v>
      </c>
      <c r="AR142" s="19" t="s">
        <v>129</v>
      </c>
      <c r="AT142" s="19" t="s">
        <v>280</v>
      </c>
      <c r="AU142" s="19" t="s">
        <v>69</v>
      </c>
      <c r="AY142" s="19" t="s">
        <v>119</v>
      </c>
      <c r="BE142" s="168">
        <f t="shared" si="14"/>
        <v>0</v>
      </c>
      <c r="BF142" s="168">
        <f t="shared" si="15"/>
        <v>0</v>
      </c>
      <c r="BG142" s="168">
        <f t="shared" si="16"/>
        <v>0</v>
      </c>
      <c r="BH142" s="168">
        <f t="shared" si="17"/>
        <v>0</v>
      </c>
      <c r="BI142" s="168">
        <f t="shared" si="18"/>
        <v>0</v>
      </c>
      <c r="BJ142" s="19" t="s">
        <v>76</v>
      </c>
      <c r="BK142" s="168">
        <f t="shared" si="19"/>
        <v>0</v>
      </c>
      <c r="BL142" s="19" t="s">
        <v>118</v>
      </c>
      <c r="BM142" s="19" t="s">
        <v>347</v>
      </c>
    </row>
    <row r="143" spans="2:65" s="1" customFormat="1" ht="16.5" customHeight="1">
      <c r="B143" s="36"/>
      <c r="C143" s="169" t="s">
        <v>348</v>
      </c>
      <c r="D143" s="169" t="s">
        <v>280</v>
      </c>
      <c r="E143" s="170" t="s">
        <v>335</v>
      </c>
      <c r="F143" s="171" t="s">
        <v>336</v>
      </c>
      <c r="G143" s="172" t="s">
        <v>116</v>
      </c>
      <c r="H143" s="173">
        <v>15094</v>
      </c>
      <c r="I143" s="174"/>
      <c r="J143" s="175">
        <f t="shared" si="20"/>
        <v>0</v>
      </c>
      <c r="K143" s="171" t="s">
        <v>117</v>
      </c>
      <c r="L143" s="176"/>
      <c r="M143" s="177" t="s">
        <v>21</v>
      </c>
      <c r="N143" s="178" t="s">
        <v>40</v>
      </c>
      <c r="O143" s="37"/>
      <c r="P143" s="166">
        <f t="shared" si="21"/>
        <v>0</v>
      </c>
      <c r="Q143" s="166">
        <v>0</v>
      </c>
      <c r="R143" s="166">
        <f t="shared" si="22"/>
        <v>0</v>
      </c>
      <c r="S143" s="166">
        <v>0</v>
      </c>
      <c r="T143" s="167">
        <f t="shared" si="23"/>
        <v>0</v>
      </c>
      <c r="AR143" s="19" t="s">
        <v>129</v>
      </c>
      <c r="AT143" s="19" t="s">
        <v>280</v>
      </c>
      <c r="AU143" s="19" t="s">
        <v>69</v>
      </c>
      <c r="AY143" s="19" t="s">
        <v>119</v>
      </c>
      <c r="BE143" s="168">
        <f t="shared" si="14"/>
        <v>0</v>
      </c>
      <c r="BF143" s="168">
        <f t="shared" si="15"/>
        <v>0</v>
      </c>
      <c r="BG143" s="168">
        <f t="shared" si="16"/>
        <v>0</v>
      </c>
      <c r="BH143" s="168">
        <f t="shared" si="17"/>
        <v>0</v>
      </c>
      <c r="BI143" s="168">
        <f t="shared" si="18"/>
        <v>0</v>
      </c>
      <c r="BJ143" s="19" t="s">
        <v>76</v>
      </c>
      <c r="BK143" s="168">
        <f t="shared" si="19"/>
        <v>0</v>
      </c>
      <c r="BL143" s="19" t="s">
        <v>118</v>
      </c>
      <c r="BM143" s="19" t="s">
        <v>351</v>
      </c>
    </row>
    <row r="144" spans="2:65" s="1" customFormat="1" ht="25.5" customHeight="1">
      <c r="B144" s="36"/>
      <c r="C144" s="157" t="s">
        <v>238</v>
      </c>
      <c r="D144" s="157" t="s">
        <v>113</v>
      </c>
      <c r="E144" s="158" t="s">
        <v>262</v>
      </c>
      <c r="F144" s="159" t="s">
        <v>263</v>
      </c>
      <c r="G144" s="160" t="s">
        <v>133</v>
      </c>
      <c r="H144" s="161">
        <v>83.563000000000002</v>
      </c>
      <c r="I144" s="162"/>
      <c r="J144" s="163">
        <f t="shared" si="20"/>
        <v>0</v>
      </c>
      <c r="K144" s="159" t="s">
        <v>117</v>
      </c>
      <c r="L144" s="56"/>
      <c r="M144" s="164" t="s">
        <v>21</v>
      </c>
      <c r="N144" s="165" t="s">
        <v>40</v>
      </c>
      <c r="O144" s="37"/>
      <c r="P144" s="166">
        <f t="shared" si="21"/>
        <v>0</v>
      </c>
      <c r="Q144" s="166">
        <v>0</v>
      </c>
      <c r="R144" s="166">
        <f t="shared" si="22"/>
        <v>0</v>
      </c>
      <c r="S144" s="166">
        <v>0</v>
      </c>
      <c r="T144" s="167">
        <f t="shared" si="23"/>
        <v>0</v>
      </c>
      <c r="AR144" s="19" t="s">
        <v>118</v>
      </c>
      <c r="AT144" s="19" t="s">
        <v>113</v>
      </c>
      <c r="AU144" s="19" t="s">
        <v>69</v>
      </c>
      <c r="AY144" s="19" t="s">
        <v>119</v>
      </c>
      <c r="BE144" s="168">
        <f t="shared" si="14"/>
        <v>0</v>
      </c>
      <c r="BF144" s="168">
        <f t="shared" si="15"/>
        <v>0</v>
      </c>
      <c r="BG144" s="168">
        <f t="shared" si="16"/>
        <v>0</v>
      </c>
      <c r="BH144" s="168">
        <f t="shared" si="17"/>
        <v>0</v>
      </c>
      <c r="BI144" s="168">
        <f t="shared" si="18"/>
        <v>0</v>
      </c>
      <c r="BJ144" s="19" t="s">
        <v>76</v>
      </c>
      <c r="BK144" s="168">
        <f t="shared" si="19"/>
        <v>0</v>
      </c>
      <c r="BL144" s="19" t="s">
        <v>118</v>
      </c>
      <c r="BM144" s="19" t="s">
        <v>352</v>
      </c>
    </row>
    <row r="145" spans="2:65" s="1" customFormat="1" ht="16.5" customHeight="1">
      <c r="B145" s="36"/>
      <c r="C145" s="169" t="s">
        <v>247</v>
      </c>
      <c r="D145" s="169" t="s">
        <v>280</v>
      </c>
      <c r="E145" s="170" t="s">
        <v>353</v>
      </c>
      <c r="F145" s="171" t="s">
        <v>354</v>
      </c>
      <c r="G145" s="172" t="s">
        <v>116</v>
      </c>
      <c r="H145" s="173">
        <v>232</v>
      </c>
      <c r="I145" s="174">
        <v>0</v>
      </c>
      <c r="J145" s="175">
        <f t="shared" si="20"/>
        <v>0</v>
      </c>
      <c r="K145" s="171" t="s">
        <v>117</v>
      </c>
      <c r="L145" s="176"/>
      <c r="M145" s="177" t="s">
        <v>21</v>
      </c>
      <c r="N145" s="178" t="s">
        <v>40</v>
      </c>
      <c r="O145" s="37"/>
      <c r="P145" s="166">
        <f t="shared" si="21"/>
        <v>0</v>
      </c>
      <c r="Q145" s="166">
        <v>0</v>
      </c>
      <c r="R145" s="166">
        <f t="shared" si="22"/>
        <v>0</v>
      </c>
      <c r="S145" s="166">
        <v>0</v>
      </c>
      <c r="T145" s="167">
        <f t="shared" si="23"/>
        <v>0</v>
      </c>
      <c r="AR145" s="19" t="s">
        <v>129</v>
      </c>
      <c r="AT145" s="19" t="s">
        <v>280</v>
      </c>
      <c r="AU145" s="19" t="s">
        <v>69</v>
      </c>
      <c r="AY145" s="19" t="s">
        <v>119</v>
      </c>
      <c r="BE145" s="168">
        <f t="shared" si="14"/>
        <v>0</v>
      </c>
      <c r="BF145" s="168">
        <f t="shared" si="15"/>
        <v>0</v>
      </c>
      <c r="BG145" s="168">
        <f t="shared" si="16"/>
        <v>0</v>
      </c>
      <c r="BH145" s="168">
        <f t="shared" si="17"/>
        <v>0</v>
      </c>
      <c r="BI145" s="168">
        <f t="shared" si="18"/>
        <v>0</v>
      </c>
      <c r="BJ145" s="19" t="s">
        <v>76</v>
      </c>
      <c r="BK145" s="168">
        <f t="shared" si="19"/>
        <v>0</v>
      </c>
      <c r="BL145" s="19" t="s">
        <v>118</v>
      </c>
      <c r="BM145" s="19" t="s">
        <v>355</v>
      </c>
    </row>
    <row r="146" spans="2:65" s="1" customFormat="1" ht="27">
      <c r="B146" s="36"/>
      <c r="C146" s="58"/>
      <c r="D146" s="179" t="s">
        <v>356</v>
      </c>
      <c r="E146" s="58"/>
      <c r="F146" s="180" t="s">
        <v>357</v>
      </c>
      <c r="G146" s="58"/>
      <c r="H146" s="58"/>
      <c r="I146" s="144"/>
      <c r="J146" s="58"/>
      <c r="K146" s="58"/>
      <c r="L146" s="56"/>
      <c r="M146" s="181"/>
      <c r="N146" s="37"/>
      <c r="O146" s="37"/>
      <c r="P146" s="37"/>
      <c r="Q146" s="37"/>
      <c r="R146" s="37"/>
      <c r="S146" s="37"/>
      <c r="T146" s="73"/>
      <c r="AT146" s="19" t="s">
        <v>356</v>
      </c>
      <c r="AU146" s="19" t="s">
        <v>69</v>
      </c>
    </row>
    <row r="147" spans="2:65" s="1" customFormat="1" ht="16.5" customHeight="1">
      <c r="B147" s="36"/>
      <c r="C147" s="169" t="s">
        <v>358</v>
      </c>
      <c r="D147" s="169" t="s">
        <v>280</v>
      </c>
      <c r="E147" s="170" t="s">
        <v>359</v>
      </c>
      <c r="F147" s="171" t="s">
        <v>360</v>
      </c>
      <c r="G147" s="172" t="s">
        <v>116</v>
      </c>
      <c r="H147" s="173">
        <v>53</v>
      </c>
      <c r="I147" s="174">
        <v>0</v>
      </c>
      <c r="J147" s="175">
        <f>ROUND(I147*H147,2)</f>
        <v>0</v>
      </c>
      <c r="K147" s="171" t="s">
        <v>117</v>
      </c>
      <c r="L147" s="176"/>
      <c r="M147" s="177" t="s">
        <v>21</v>
      </c>
      <c r="N147" s="178" t="s">
        <v>40</v>
      </c>
      <c r="O147" s="37"/>
      <c r="P147" s="166">
        <f>O147*H147</f>
        <v>0</v>
      </c>
      <c r="Q147" s="166">
        <v>0</v>
      </c>
      <c r="R147" s="166">
        <f>Q147*H147</f>
        <v>0</v>
      </c>
      <c r="S147" s="166">
        <v>0</v>
      </c>
      <c r="T147" s="167">
        <f>S147*H147</f>
        <v>0</v>
      </c>
      <c r="AR147" s="19" t="s">
        <v>129</v>
      </c>
      <c r="AT147" s="19" t="s">
        <v>280</v>
      </c>
      <c r="AU147" s="19" t="s">
        <v>69</v>
      </c>
      <c r="AY147" s="19" t="s">
        <v>119</v>
      </c>
      <c r="BE147" s="168">
        <f>IF(N147="základní",J147,0)</f>
        <v>0</v>
      </c>
      <c r="BF147" s="168">
        <f>IF(N147="snížená",J147,0)</f>
        <v>0</v>
      </c>
      <c r="BG147" s="168">
        <f>IF(N147="zákl. přenesená",J147,0)</f>
        <v>0</v>
      </c>
      <c r="BH147" s="168">
        <f>IF(N147="sníž. přenesená",J147,0)</f>
        <v>0</v>
      </c>
      <c r="BI147" s="168">
        <f>IF(N147="nulová",J147,0)</f>
        <v>0</v>
      </c>
      <c r="BJ147" s="19" t="s">
        <v>76</v>
      </c>
      <c r="BK147" s="168">
        <f>ROUND(I147*H147,2)</f>
        <v>0</v>
      </c>
      <c r="BL147" s="19" t="s">
        <v>118</v>
      </c>
      <c r="BM147" s="19" t="s">
        <v>361</v>
      </c>
    </row>
    <row r="148" spans="2:65" s="1" customFormat="1" ht="27">
      <c r="B148" s="36"/>
      <c r="C148" s="58"/>
      <c r="D148" s="179" t="s">
        <v>356</v>
      </c>
      <c r="E148" s="58"/>
      <c r="F148" s="180" t="s">
        <v>357</v>
      </c>
      <c r="G148" s="58"/>
      <c r="H148" s="58"/>
      <c r="I148" s="144"/>
      <c r="J148" s="58"/>
      <c r="K148" s="58"/>
      <c r="L148" s="56"/>
      <c r="M148" s="182"/>
      <c r="N148" s="183"/>
      <c r="O148" s="183"/>
      <c r="P148" s="183"/>
      <c r="Q148" s="183"/>
      <c r="R148" s="183"/>
      <c r="S148" s="183"/>
      <c r="T148" s="184"/>
      <c r="AT148" s="19" t="s">
        <v>356</v>
      </c>
      <c r="AU148" s="19" t="s">
        <v>69</v>
      </c>
    </row>
    <row r="149" spans="2:65" s="1" customFormat="1" ht="6.95" customHeight="1">
      <c r="B149" s="51"/>
      <c r="C149" s="52"/>
      <c r="D149" s="52"/>
      <c r="E149" s="52"/>
      <c r="F149" s="52"/>
      <c r="G149" s="52"/>
      <c r="H149" s="52"/>
      <c r="I149" s="134"/>
      <c r="J149" s="52"/>
      <c r="K149" s="52"/>
      <c r="L149" s="56"/>
    </row>
  </sheetData>
  <sheetProtection algorithmName="SHA-512" hashValue="nGLEsEC2XNNSqUfZPDjdeNI5L15Wk0lyEgc5Q26KPupNe0bnGV1GoojQp49C48baJaH0uSEuRdX0+0j1NnfBnw==" saltValue="+U5D7fZ1izgmVbP+/ayihgq8qibgRSR3MaQC5Ip0q7xtuIWVAWBE7/6xBjYYD7Dg6ddIwova7iZbTWQ5WzQUMg==" spinCount="100000" sheet="1" objects="1" scenarios="1" formatColumns="0" formatRows="0" autoFilter="0"/>
  <autoFilter ref="C75:K148"/>
  <mergeCells count="10">
    <mergeCell ref="J51:J52"/>
    <mergeCell ref="E66:H66"/>
    <mergeCell ref="E68:H6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23"/>
  <sheetViews>
    <sheetView showGridLines="0" workbookViewId="0">
      <pane ySplit="1" topLeftCell="A203" activePane="bottomLeft" state="frozen"/>
      <selection pane="bottomLeft" activeCell="F189" sqref="F189"/>
    </sheetView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6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6"/>
      <c r="B1" s="107"/>
      <c r="C1" s="107"/>
      <c r="D1" s="108" t="s">
        <v>1</v>
      </c>
      <c r="E1" s="107"/>
      <c r="F1" s="109" t="s">
        <v>86</v>
      </c>
      <c r="G1" s="334" t="s">
        <v>87</v>
      </c>
      <c r="H1" s="334"/>
      <c r="I1" s="110"/>
      <c r="J1" s="109" t="s">
        <v>88</v>
      </c>
      <c r="K1" s="108" t="s">
        <v>89</v>
      </c>
      <c r="L1" s="109" t="s">
        <v>90</v>
      </c>
      <c r="M1" s="109"/>
      <c r="N1" s="109"/>
      <c r="O1" s="109"/>
      <c r="P1" s="109"/>
      <c r="Q1" s="109"/>
      <c r="R1" s="109"/>
      <c r="S1" s="109"/>
      <c r="T1" s="109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>
      <c r="L2" s="325"/>
      <c r="M2" s="325"/>
      <c r="N2" s="325"/>
      <c r="O2" s="325"/>
      <c r="P2" s="325"/>
      <c r="Q2" s="325"/>
      <c r="R2" s="325"/>
      <c r="S2" s="325"/>
      <c r="T2" s="325"/>
      <c r="U2" s="325"/>
      <c r="V2" s="325"/>
      <c r="AT2" s="19" t="s">
        <v>82</v>
      </c>
    </row>
    <row r="3" spans="1:70" ht="6.95" customHeight="1">
      <c r="B3" s="20"/>
      <c r="C3" s="21"/>
      <c r="D3" s="21"/>
      <c r="E3" s="21"/>
      <c r="F3" s="21"/>
      <c r="G3" s="21"/>
      <c r="H3" s="21"/>
      <c r="I3" s="111"/>
      <c r="J3" s="21"/>
      <c r="K3" s="22"/>
      <c r="AT3" s="19" t="s">
        <v>78</v>
      </c>
    </row>
    <row r="4" spans="1:70" ht="36.950000000000003" customHeight="1">
      <c r="B4" s="23"/>
      <c r="C4" s="24"/>
      <c r="D4" s="25" t="s">
        <v>91</v>
      </c>
      <c r="E4" s="24"/>
      <c r="F4" s="24"/>
      <c r="G4" s="24"/>
      <c r="H4" s="24"/>
      <c r="I4" s="112"/>
      <c r="J4" s="24"/>
      <c r="K4" s="26"/>
      <c r="M4" s="27" t="s">
        <v>12</v>
      </c>
      <c r="AT4" s="19" t="s">
        <v>6</v>
      </c>
    </row>
    <row r="5" spans="1:70" ht="6.95" customHeight="1">
      <c r="B5" s="23"/>
      <c r="C5" s="24"/>
      <c r="D5" s="24"/>
      <c r="E5" s="24"/>
      <c r="F5" s="24"/>
      <c r="G5" s="24"/>
      <c r="H5" s="24"/>
      <c r="I5" s="112"/>
      <c r="J5" s="24"/>
      <c r="K5" s="26"/>
    </row>
    <row r="6" spans="1:70" ht="15">
      <c r="B6" s="23"/>
      <c r="C6" s="24"/>
      <c r="D6" s="32" t="s">
        <v>18</v>
      </c>
      <c r="E6" s="24"/>
      <c r="F6" s="24"/>
      <c r="G6" s="24"/>
      <c r="H6" s="24"/>
      <c r="I6" s="112"/>
      <c r="J6" s="24"/>
      <c r="K6" s="26"/>
    </row>
    <row r="7" spans="1:70" ht="16.5" customHeight="1">
      <c r="B7" s="23"/>
      <c r="C7" s="24"/>
      <c r="D7" s="24"/>
      <c r="E7" s="326" t="str">
        <f>'Rekapitulace stavby'!K6</f>
        <v>Čištění kolejového lože v úseku Brniště - Jablonné v P. - Rynoltice</v>
      </c>
      <c r="F7" s="327"/>
      <c r="G7" s="327"/>
      <c r="H7" s="327"/>
      <c r="I7" s="112"/>
      <c r="J7" s="24"/>
      <c r="K7" s="26"/>
    </row>
    <row r="8" spans="1:70" s="1" customFormat="1" ht="15">
      <c r="B8" s="36"/>
      <c r="C8" s="37"/>
      <c r="D8" s="32" t="s">
        <v>92</v>
      </c>
      <c r="E8" s="37"/>
      <c r="F8" s="37"/>
      <c r="G8" s="37"/>
      <c r="H8" s="37"/>
      <c r="I8" s="113"/>
      <c r="J8" s="37"/>
      <c r="K8" s="40"/>
    </row>
    <row r="9" spans="1:70" s="1" customFormat="1" ht="36.950000000000003" customHeight="1">
      <c r="B9" s="36"/>
      <c r="C9" s="37"/>
      <c r="D9" s="37"/>
      <c r="E9" s="328" t="s">
        <v>394</v>
      </c>
      <c r="F9" s="329"/>
      <c r="G9" s="329"/>
      <c r="H9" s="329"/>
      <c r="I9" s="113"/>
      <c r="J9" s="37"/>
      <c r="K9" s="40"/>
    </row>
    <row r="10" spans="1:70" s="1" customFormat="1" ht="13.5">
      <c r="B10" s="36"/>
      <c r="C10" s="37"/>
      <c r="D10" s="37"/>
      <c r="E10" s="37"/>
      <c r="F10" s="37"/>
      <c r="G10" s="37"/>
      <c r="H10" s="37"/>
      <c r="I10" s="113"/>
      <c r="J10" s="37"/>
      <c r="K10" s="40"/>
    </row>
    <row r="11" spans="1:70" s="1" customFormat="1" ht="14.45" customHeight="1">
      <c r="B11" s="36"/>
      <c r="C11" s="37"/>
      <c r="D11" s="32" t="s">
        <v>20</v>
      </c>
      <c r="E11" s="37"/>
      <c r="F11" s="30" t="s">
        <v>21</v>
      </c>
      <c r="G11" s="37"/>
      <c r="H11" s="37"/>
      <c r="I11" s="114" t="s">
        <v>22</v>
      </c>
      <c r="J11" s="30" t="s">
        <v>21</v>
      </c>
      <c r="K11" s="40"/>
    </row>
    <row r="12" spans="1:70" s="1" customFormat="1" ht="14.45" customHeight="1">
      <c r="B12" s="36"/>
      <c r="C12" s="37"/>
      <c r="D12" s="32" t="s">
        <v>23</v>
      </c>
      <c r="E12" s="37"/>
      <c r="F12" s="30" t="s">
        <v>24</v>
      </c>
      <c r="G12" s="37"/>
      <c r="H12" s="37"/>
      <c r="I12" s="114" t="s">
        <v>25</v>
      </c>
      <c r="J12" s="115" t="str">
        <f>'Rekapitulace stavby'!AN8</f>
        <v>09.11.2018</v>
      </c>
      <c r="K12" s="40"/>
    </row>
    <row r="13" spans="1:70" s="1" customFormat="1" ht="10.9" customHeight="1">
      <c r="B13" s="36"/>
      <c r="C13" s="37"/>
      <c r="D13" s="37"/>
      <c r="E13" s="37"/>
      <c r="F13" s="37"/>
      <c r="G13" s="37"/>
      <c r="H13" s="37"/>
      <c r="I13" s="113"/>
      <c r="J13" s="37"/>
      <c r="K13" s="40"/>
    </row>
    <row r="14" spans="1:70" s="1" customFormat="1" ht="14.45" customHeight="1">
      <c r="B14" s="36"/>
      <c r="C14" s="37"/>
      <c r="D14" s="32" t="s">
        <v>27</v>
      </c>
      <c r="E14" s="37"/>
      <c r="F14" s="37"/>
      <c r="G14" s="37"/>
      <c r="H14" s="37"/>
      <c r="I14" s="114" t="s">
        <v>28</v>
      </c>
      <c r="J14" s="30" t="str">
        <f>IF('Rekapitulace stavby'!AN10="","",'Rekapitulace stavby'!AN10)</f>
        <v/>
      </c>
      <c r="K14" s="40"/>
    </row>
    <row r="15" spans="1:70" s="1" customFormat="1" ht="18" customHeight="1">
      <c r="B15" s="36"/>
      <c r="C15" s="37"/>
      <c r="D15" s="37"/>
      <c r="E15" s="30" t="str">
        <f>IF('Rekapitulace stavby'!E11="","",'Rekapitulace stavby'!E11)</f>
        <v xml:space="preserve"> </v>
      </c>
      <c r="F15" s="37"/>
      <c r="G15" s="37"/>
      <c r="H15" s="37"/>
      <c r="I15" s="114" t="s">
        <v>29</v>
      </c>
      <c r="J15" s="30" t="str">
        <f>IF('Rekapitulace stavby'!AN11="","",'Rekapitulace stavby'!AN11)</f>
        <v/>
      </c>
      <c r="K15" s="40"/>
    </row>
    <row r="16" spans="1:70" s="1" customFormat="1" ht="6.95" customHeight="1">
      <c r="B16" s="36"/>
      <c r="C16" s="37"/>
      <c r="D16" s="37"/>
      <c r="E16" s="37"/>
      <c r="F16" s="37"/>
      <c r="G16" s="37"/>
      <c r="H16" s="37"/>
      <c r="I16" s="113"/>
      <c r="J16" s="37"/>
      <c r="K16" s="40"/>
    </row>
    <row r="17" spans="2:11" s="1" customFormat="1" ht="14.45" customHeight="1">
      <c r="B17" s="36"/>
      <c r="C17" s="37"/>
      <c r="D17" s="32" t="s">
        <v>30</v>
      </c>
      <c r="E17" s="37"/>
      <c r="F17" s="37"/>
      <c r="G17" s="37"/>
      <c r="H17" s="37"/>
      <c r="I17" s="114" t="s">
        <v>28</v>
      </c>
      <c r="J17" s="30" t="str">
        <f>IF('Rekapitulace stavby'!AN13="Vyplň údaj","",IF('Rekapitulace stavby'!AN13="","",'Rekapitulace stavby'!AN13))</f>
        <v/>
      </c>
      <c r="K17" s="40"/>
    </row>
    <row r="18" spans="2:11" s="1" customFormat="1" ht="18" customHeight="1">
      <c r="B18" s="36"/>
      <c r="C18" s="37"/>
      <c r="D18" s="37"/>
      <c r="E18" s="30" t="str">
        <f>IF('Rekapitulace stavby'!E14="Vyplň údaj","",IF('Rekapitulace stavby'!E14="","",'Rekapitulace stavby'!E14))</f>
        <v/>
      </c>
      <c r="F18" s="37"/>
      <c r="G18" s="37"/>
      <c r="H18" s="37"/>
      <c r="I18" s="114" t="s">
        <v>29</v>
      </c>
      <c r="J18" s="30" t="str">
        <f>IF('Rekapitulace stavby'!AN14="Vyplň údaj","",IF('Rekapitulace stavby'!AN14="","",'Rekapitulace stavby'!AN14))</f>
        <v/>
      </c>
      <c r="K18" s="40"/>
    </row>
    <row r="19" spans="2:11" s="1" customFormat="1" ht="6.95" customHeight="1">
      <c r="B19" s="36"/>
      <c r="C19" s="37"/>
      <c r="D19" s="37"/>
      <c r="E19" s="37"/>
      <c r="F19" s="37"/>
      <c r="G19" s="37"/>
      <c r="H19" s="37"/>
      <c r="I19" s="113"/>
      <c r="J19" s="37"/>
      <c r="K19" s="40"/>
    </row>
    <row r="20" spans="2:11" s="1" customFormat="1" ht="14.45" customHeight="1">
      <c r="B20" s="36"/>
      <c r="C20" s="37"/>
      <c r="D20" s="32" t="s">
        <v>32</v>
      </c>
      <c r="E20" s="37"/>
      <c r="F20" s="37"/>
      <c r="G20" s="37"/>
      <c r="H20" s="37"/>
      <c r="I20" s="114" t="s">
        <v>28</v>
      </c>
      <c r="J20" s="30" t="str">
        <f>IF('Rekapitulace stavby'!AN16="","",'Rekapitulace stavby'!AN16)</f>
        <v/>
      </c>
      <c r="K20" s="40"/>
    </row>
    <row r="21" spans="2:11" s="1" customFormat="1" ht="18" customHeight="1">
      <c r="B21" s="36"/>
      <c r="C21" s="37"/>
      <c r="D21" s="37"/>
      <c r="E21" s="30" t="str">
        <f>IF('Rekapitulace stavby'!E17="","",'Rekapitulace stavby'!E17)</f>
        <v xml:space="preserve"> </v>
      </c>
      <c r="F21" s="37"/>
      <c r="G21" s="37"/>
      <c r="H21" s="37"/>
      <c r="I21" s="114" t="s">
        <v>29</v>
      </c>
      <c r="J21" s="30" t="str">
        <f>IF('Rekapitulace stavby'!AN17="","",'Rekapitulace stavby'!AN17)</f>
        <v/>
      </c>
      <c r="K21" s="40"/>
    </row>
    <row r="22" spans="2:11" s="1" customFormat="1" ht="6.95" customHeight="1">
      <c r="B22" s="36"/>
      <c r="C22" s="37"/>
      <c r="D22" s="37"/>
      <c r="E22" s="37"/>
      <c r="F22" s="37"/>
      <c r="G22" s="37"/>
      <c r="H22" s="37"/>
      <c r="I22" s="113"/>
      <c r="J22" s="37"/>
      <c r="K22" s="40"/>
    </row>
    <row r="23" spans="2:11" s="1" customFormat="1" ht="14.45" customHeight="1">
      <c r="B23" s="36"/>
      <c r="C23" s="37"/>
      <c r="D23" s="32" t="s">
        <v>34</v>
      </c>
      <c r="E23" s="37"/>
      <c r="F23" s="37"/>
      <c r="G23" s="37"/>
      <c r="H23" s="37"/>
      <c r="I23" s="113"/>
      <c r="J23" s="37"/>
      <c r="K23" s="40"/>
    </row>
    <row r="24" spans="2:11" s="6" customFormat="1" ht="16.5" customHeight="1">
      <c r="B24" s="116"/>
      <c r="C24" s="117"/>
      <c r="D24" s="117"/>
      <c r="E24" s="295" t="s">
        <v>21</v>
      </c>
      <c r="F24" s="295"/>
      <c r="G24" s="295"/>
      <c r="H24" s="295"/>
      <c r="I24" s="118"/>
      <c r="J24" s="117"/>
      <c r="K24" s="119"/>
    </row>
    <row r="25" spans="2:11" s="1" customFormat="1" ht="6.95" customHeight="1">
      <c r="B25" s="36"/>
      <c r="C25" s="37"/>
      <c r="D25" s="37"/>
      <c r="E25" s="37"/>
      <c r="F25" s="37"/>
      <c r="G25" s="37"/>
      <c r="H25" s="37"/>
      <c r="I25" s="113"/>
      <c r="J25" s="37"/>
      <c r="K25" s="40"/>
    </row>
    <row r="26" spans="2:11" s="1" customFormat="1" ht="6.95" customHeight="1">
      <c r="B26" s="36"/>
      <c r="C26" s="37"/>
      <c r="D26" s="80"/>
      <c r="E26" s="80"/>
      <c r="F26" s="80"/>
      <c r="G26" s="80"/>
      <c r="H26" s="80"/>
      <c r="I26" s="120"/>
      <c r="J26" s="80"/>
      <c r="K26" s="121"/>
    </row>
    <row r="27" spans="2:11" s="1" customFormat="1" ht="25.35" customHeight="1">
      <c r="B27" s="36"/>
      <c r="C27" s="37"/>
      <c r="D27" s="122" t="s">
        <v>35</v>
      </c>
      <c r="E27" s="37"/>
      <c r="F27" s="37"/>
      <c r="G27" s="37"/>
      <c r="H27" s="37"/>
      <c r="I27" s="113"/>
      <c r="J27" s="123">
        <f>ROUND(J82,2)</f>
        <v>0</v>
      </c>
      <c r="K27" s="40"/>
    </row>
    <row r="28" spans="2:11" s="1" customFormat="1" ht="6.95" customHeight="1">
      <c r="B28" s="36"/>
      <c r="C28" s="37"/>
      <c r="D28" s="80"/>
      <c r="E28" s="80"/>
      <c r="F28" s="80"/>
      <c r="G28" s="80"/>
      <c r="H28" s="80"/>
      <c r="I28" s="120"/>
      <c r="J28" s="80"/>
      <c r="K28" s="121"/>
    </row>
    <row r="29" spans="2:11" s="1" customFormat="1" ht="14.45" customHeight="1">
      <c r="B29" s="36"/>
      <c r="C29" s="37"/>
      <c r="D29" s="37"/>
      <c r="E29" s="37"/>
      <c r="F29" s="41" t="s">
        <v>37</v>
      </c>
      <c r="G29" s="37"/>
      <c r="H29" s="37"/>
      <c r="I29" s="124" t="s">
        <v>36</v>
      </c>
      <c r="J29" s="41" t="s">
        <v>38</v>
      </c>
      <c r="K29" s="40"/>
    </row>
    <row r="30" spans="2:11" s="1" customFormat="1" ht="14.45" customHeight="1">
      <c r="B30" s="36"/>
      <c r="C30" s="37"/>
      <c r="D30" s="44" t="s">
        <v>39</v>
      </c>
      <c r="E30" s="44" t="s">
        <v>40</v>
      </c>
      <c r="F30" s="125">
        <f>ROUND(SUM(BE82:BE222), 2)</f>
        <v>0</v>
      </c>
      <c r="G30" s="37"/>
      <c r="H30" s="37"/>
      <c r="I30" s="126">
        <v>0.21</v>
      </c>
      <c r="J30" s="125">
        <f>ROUND(ROUND((SUM(BE82:BE222)), 2)*I30, 2)</f>
        <v>0</v>
      </c>
      <c r="K30" s="40"/>
    </row>
    <row r="31" spans="2:11" s="1" customFormat="1" ht="14.45" customHeight="1">
      <c r="B31" s="36"/>
      <c r="C31" s="37"/>
      <c r="D31" s="37"/>
      <c r="E31" s="44" t="s">
        <v>41</v>
      </c>
      <c r="F31" s="125">
        <f>ROUND(SUM(BF82:BF222), 2)</f>
        <v>0</v>
      </c>
      <c r="G31" s="37"/>
      <c r="H31" s="37"/>
      <c r="I31" s="126">
        <v>0.15</v>
      </c>
      <c r="J31" s="125">
        <f>ROUND(ROUND((SUM(BF82:BF222)), 2)*I31, 2)</f>
        <v>0</v>
      </c>
      <c r="K31" s="40"/>
    </row>
    <row r="32" spans="2:11" s="1" customFormat="1" ht="14.45" hidden="1" customHeight="1">
      <c r="B32" s="36"/>
      <c r="C32" s="37"/>
      <c r="D32" s="37"/>
      <c r="E32" s="44" t="s">
        <v>42</v>
      </c>
      <c r="F32" s="125">
        <f>ROUND(SUM(BG82:BG222), 2)</f>
        <v>0</v>
      </c>
      <c r="G32" s="37"/>
      <c r="H32" s="37"/>
      <c r="I32" s="126">
        <v>0.21</v>
      </c>
      <c r="J32" s="125">
        <v>0</v>
      </c>
      <c r="K32" s="40"/>
    </row>
    <row r="33" spans="2:11" s="1" customFormat="1" ht="14.45" hidden="1" customHeight="1">
      <c r="B33" s="36"/>
      <c r="C33" s="37"/>
      <c r="D33" s="37"/>
      <c r="E33" s="44" t="s">
        <v>43</v>
      </c>
      <c r="F33" s="125">
        <f>ROUND(SUM(BH82:BH222), 2)</f>
        <v>0</v>
      </c>
      <c r="G33" s="37"/>
      <c r="H33" s="37"/>
      <c r="I33" s="126">
        <v>0.15</v>
      </c>
      <c r="J33" s="125">
        <v>0</v>
      </c>
      <c r="K33" s="40"/>
    </row>
    <row r="34" spans="2:11" s="1" customFormat="1" ht="14.45" hidden="1" customHeight="1">
      <c r="B34" s="36"/>
      <c r="C34" s="37"/>
      <c r="D34" s="37"/>
      <c r="E34" s="44" t="s">
        <v>44</v>
      </c>
      <c r="F34" s="125">
        <f>ROUND(SUM(BI82:BI222), 2)</f>
        <v>0</v>
      </c>
      <c r="G34" s="37"/>
      <c r="H34" s="37"/>
      <c r="I34" s="126">
        <v>0</v>
      </c>
      <c r="J34" s="125">
        <v>0</v>
      </c>
      <c r="K34" s="40"/>
    </row>
    <row r="35" spans="2:11" s="1" customFormat="1" ht="6.95" customHeight="1">
      <c r="B35" s="36"/>
      <c r="C35" s="37"/>
      <c r="D35" s="37"/>
      <c r="E35" s="37"/>
      <c r="F35" s="37"/>
      <c r="G35" s="37"/>
      <c r="H35" s="37"/>
      <c r="I35" s="113"/>
      <c r="J35" s="37"/>
      <c r="K35" s="40"/>
    </row>
    <row r="36" spans="2:11" s="1" customFormat="1" ht="25.35" customHeight="1">
      <c r="B36" s="36"/>
      <c r="C36" s="127"/>
      <c r="D36" s="128" t="s">
        <v>45</v>
      </c>
      <c r="E36" s="74"/>
      <c r="F36" s="74"/>
      <c r="G36" s="129" t="s">
        <v>46</v>
      </c>
      <c r="H36" s="130" t="s">
        <v>47</v>
      </c>
      <c r="I36" s="131"/>
      <c r="J36" s="132">
        <f>SUM(J27:J34)</f>
        <v>0</v>
      </c>
      <c r="K36" s="133"/>
    </row>
    <row r="37" spans="2:11" s="1" customFormat="1" ht="14.45" customHeight="1">
      <c r="B37" s="51"/>
      <c r="C37" s="52"/>
      <c r="D37" s="52"/>
      <c r="E37" s="52"/>
      <c r="F37" s="52"/>
      <c r="G37" s="52"/>
      <c r="H37" s="52"/>
      <c r="I37" s="134"/>
      <c r="J37" s="52"/>
      <c r="K37" s="53"/>
    </row>
    <row r="41" spans="2:11" s="1" customFormat="1" ht="6.95" customHeight="1">
      <c r="B41" s="135"/>
      <c r="C41" s="136"/>
      <c r="D41" s="136"/>
      <c r="E41" s="136"/>
      <c r="F41" s="136"/>
      <c r="G41" s="136"/>
      <c r="H41" s="136"/>
      <c r="I41" s="137"/>
      <c r="J41" s="136"/>
      <c r="K41" s="138"/>
    </row>
    <row r="42" spans="2:11" s="1" customFormat="1" ht="36.950000000000003" customHeight="1">
      <c r="B42" s="36"/>
      <c r="C42" s="25" t="s">
        <v>94</v>
      </c>
      <c r="D42" s="37"/>
      <c r="E42" s="37"/>
      <c r="F42" s="37"/>
      <c r="G42" s="37"/>
      <c r="H42" s="37"/>
      <c r="I42" s="113"/>
      <c r="J42" s="37"/>
      <c r="K42" s="40"/>
    </row>
    <row r="43" spans="2:11" s="1" customFormat="1" ht="6.95" customHeight="1">
      <c r="B43" s="36"/>
      <c r="C43" s="37"/>
      <c r="D43" s="37"/>
      <c r="E43" s="37"/>
      <c r="F43" s="37"/>
      <c r="G43" s="37"/>
      <c r="H43" s="37"/>
      <c r="I43" s="113"/>
      <c r="J43" s="37"/>
      <c r="K43" s="40"/>
    </row>
    <row r="44" spans="2:11" s="1" customFormat="1" ht="14.45" customHeight="1">
      <c r="B44" s="36"/>
      <c r="C44" s="32" t="s">
        <v>18</v>
      </c>
      <c r="D44" s="37"/>
      <c r="E44" s="37"/>
      <c r="F44" s="37"/>
      <c r="G44" s="37"/>
      <c r="H44" s="37"/>
      <c r="I44" s="113"/>
      <c r="J44" s="37"/>
      <c r="K44" s="40"/>
    </row>
    <row r="45" spans="2:11" s="1" customFormat="1" ht="16.5" customHeight="1">
      <c r="B45" s="36"/>
      <c r="C45" s="37"/>
      <c r="D45" s="37"/>
      <c r="E45" s="326" t="str">
        <f>E7</f>
        <v>Čištění kolejového lože v úseku Brniště - Jablonné v P. - Rynoltice</v>
      </c>
      <c r="F45" s="327"/>
      <c r="G45" s="327"/>
      <c r="H45" s="327"/>
      <c r="I45" s="113"/>
      <c r="J45" s="37"/>
      <c r="K45" s="40"/>
    </row>
    <row r="46" spans="2:11" s="1" customFormat="1" ht="14.45" customHeight="1">
      <c r="B46" s="36"/>
      <c r="C46" s="32" t="s">
        <v>92</v>
      </c>
      <c r="D46" s="37"/>
      <c r="E46" s="37"/>
      <c r="F46" s="37"/>
      <c r="G46" s="37"/>
      <c r="H46" s="37"/>
      <c r="I46" s="113"/>
      <c r="J46" s="37"/>
      <c r="K46" s="40"/>
    </row>
    <row r="47" spans="2:11" s="1" customFormat="1" ht="17.25" customHeight="1">
      <c r="B47" s="36"/>
      <c r="C47" s="37"/>
      <c r="D47" s="37"/>
      <c r="E47" s="328" t="str">
        <f>E9</f>
        <v>SO 03 - SO 03</v>
      </c>
      <c r="F47" s="329"/>
      <c r="G47" s="329"/>
      <c r="H47" s="329"/>
      <c r="I47" s="113"/>
      <c r="J47" s="37"/>
      <c r="K47" s="40"/>
    </row>
    <row r="48" spans="2:11" s="1" customFormat="1" ht="6.95" customHeight="1">
      <c r="B48" s="36"/>
      <c r="C48" s="37"/>
      <c r="D48" s="37"/>
      <c r="E48" s="37"/>
      <c r="F48" s="37"/>
      <c r="G48" s="37"/>
      <c r="H48" s="37"/>
      <c r="I48" s="113"/>
      <c r="J48" s="37"/>
      <c r="K48" s="40"/>
    </row>
    <row r="49" spans="2:47" s="1" customFormat="1" ht="18" customHeight="1">
      <c r="B49" s="36"/>
      <c r="C49" s="32" t="s">
        <v>23</v>
      </c>
      <c r="D49" s="37"/>
      <c r="E49" s="37"/>
      <c r="F49" s="30" t="str">
        <f>F12</f>
        <v xml:space="preserve"> </v>
      </c>
      <c r="G49" s="37"/>
      <c r="H49" s="37"/>
      <c r="I49" s="114" t="s">
        <v>25</v>
      </c>
      <c r="J49" s="115" t="str">
        <f>IF(J12="","",J12)</f>
        <v>09.11.2018</v>
      </c>
      <c r="K49" s="40"/>
    </row>
    <row r="50" spans="2:47" s="1" customFormat="1" ht="6.95" customHeight="1">
      <c r="B50" s="36"/>
      <c r="C50" s="37"/>
      <c r="D50" s="37"/>
      <c r="E50" s="37"/>
      <c r="F50" s="37"/>
      <c r="G50" s="37"/>
      <c r="H50" s="37"/>
      <c r="I50" s="113"/>
      <c r="J50" s="37"/>
      <c r="K50" s="40"/>
    </row>
    <row r="51" spans="2:47" s="1" customFormat="1" ht="15">
      <c r="B51" s="36"/>
      <c r="C51" s="32" t="s">
        <v>27</v>
      </c>
      <c r="D51" s="37"/>
      <c r="E51" s="37"/>
      <c r="F51" s="30" t="str">
        <f>E15</f>
        <v xml:space="preserve"> </v>
      </c>
      <c r="G51" s="37"/>
      <c r="H51" s="37"/>
      <c r="I51" s="114" t="s">
        <v>32</v>
      </c>
      <c r="J51" s="295" t="str">
        <f>E21</f>
        <v xml:space="preserve"> </v>
      </c>
      <c r="K51" s="40"/>
    </row>
    <row r="52" spans="2:47" s="1" customFormat="1" ht="14.45" customHeight="1">
      <c r="B52" s="36"/>
      <c r="C52" s="32" t="s">
        <v>30</v>
      </c>
      <c r="D52" s="37"/>
      <c r="E52" s="37"/>
      <c r="F52" s="30" t="str">
        <f>IF(E18="","",E18)</f>
        <v/>
      </c>
      <c r="G52" s="37"/>
      <c r="H52" s="37"/>
      <c r="I52" s="113"/>
      <c r="J52" s="330"/>
      <c r="K52" s="40"/>
    </row>
    <row r="53" spans="2:47" s="1" customFormat="1" ht="10.35" customHeight="1">
      <c r="B53" s="36"/>
      <c r="C53" s="37"/>
      <c r="D53" s="37"/>
      <c r="E53" s="37"/>
      <c r="F53" s="37"/>
      <c r="G53" s="37"/>
      <c r="H53" s="37"/>
      <c r="I53" s="113"/>
      <c r="J53" s="37"/>
      <c r="K53" s="40"/>
    </row>
    <row r="54" spans="2:47" s="1" customFormat="1" ht="29.25" customHeight="1">
      <c r="B54" s="36"/>
      <c r="C54" s="139" t="s">
        <v>95</v>
      </c>
      <c r="D54" s="127"/>
      <c r="E54" s="127"/>
      <c r="F54" s="127"/>
      <c r="G54" s="127"/>
      <c r="H54" s="127"/>
      <c r="I54" s="140"/>
      <c r="J54" s="141" t="s">
        <v>96</v>
      </c>
      <c r="K54" s="142"/>
    </row>
    <row r="55" spans="2:47" s="1" customFormat="1" ht="10.35" customHeight="1">
      <c r="B55" s="36"/>
      <c r="C55" s="37"/>
      <c r="D55" s="37"/>
      <c r="E55" s="37"/>
      <c r="F55" s="37"/>
      <c r="G55" s="37"/>
      <c r="H55" s="37"/>
      <c r="I55" s="113"/>
      <c r="J55" s="37"/>
      <c r="K55" s="40"/>
    </row>
    <row r="56" spans="2:47" s="1" customFormat="1" ht="29.25" customHeight="1">
      <c r="B56" s="36"/>
      <c r="C56" s="143" t="s">
        <v>97</v>
      </c>
      <c r="D56" s="37"/>
      <c r="E56" s="37"/>
      <c r="F56" s="37"/>
      <c r="G56" s="37"/>
      <c r="H56" s="37"/>
      <c r="I56" s="113"/>
      <c r="J56" s="123">
        <f>J82</f>
        <v>0</v>
      </c>
      <c r="K56" s="40"/>
      <c r="AU56" s="19" t="s">
        <v>98</v>
      </c>
    </row>
    <row r="57" spans="2:47" s="8" customFormat="1" ht="24.95" customHeight="1">
      <c r="B57" s="185"/>
      <c r="C57" s="186"/>
      <c r="D57" s="187" t="s">
        <v>395</v>
      </c>
      <c r="E57" s="188"/>
      <c r="F57" s="188"/>
      <c r="G57" s="188"/>
      <c r="H57" s="188"/>
      <c r="I57" s="189"/>
      <c r="J57" s="190">
        <f>J83</f>
        <v>0</v>
      </c>
      <c r="K57" s="191"/>
    </row>
    <row r="58" spans="2:47" s="8" customFormat="1" ht="24.95" customHeight="1">
      <c r="B58" s="185"/>
      <c r="C58" s="186"/>
      <c r="D58" s="187" t="s">
        <v>396</v>
      </c>
      <c r="E58" s="188"/>
      <c r="F58" s="188"/>
      <c r="G58" s="188"/>
      <c r="H58" s="188"/>
      <c r="I58" s="189"/>
      <c r="J58" s="190">
        <f>J100</f>
        <v>0</v>
      </c>
      <c r="K58" s="191"/>
    </row>
    <row r="59" spans="2:47" s="8" customFormat="1" ht="24.95" customHeight="1">
      <c r="B59" s="185"/>
      <c r="C59" s="186"/>
      <c r="D59" s="187" t="s">
        <v>397</v>
      </c>
      <c r="E59" s="188"/>
      <c r="F59" s="188"/>
      <c r="G59" s="188"/>
      <c r="H59" s="188"/>
      <c r="I59" s="189"/>
      <c r="J59" s="190">
        <f>J123</f>
        <v>0</v>
      </c>
      <c r="K59" s="191"/>
    </row>
    <row r="60" spans="2:47" s="8" customFormat="1" ht="24.95" customHeight="1">
      <c r="B60" s="185"/>
      <c r="C60" s="186"/>
      <c r="D60" s="187" t="s">
        <v>398</v>
      </c>
      <c r="E60" s="188"/>
      <c r="F60" s="188"/>
      <c r="G60" s="188"/>
      <c r="H60" s="188"/>
      <c r="I60" s="189"/>
      <c r="J60" s="190">
        <f>J141</f>
        <v>0</v>
      </c>
      <c r="K60" s="191"/>
    </row>
    <row r="61" spans="2:47" s="8" customFormat="1" ht="24.95" customHeight="1">
      <c r="B61" s="185"/>
      <c r="C61" s="186"/>
      <c r="D61" s="187" t="s">
        <v>399</v>
      </c>
      <c r="E61" s="188"/>
      <c r="F61" s="188"/>
      <c r="G61" s="188"/>
      <c r="H61" s="188"/>
      <c r="I61" s="189"/>
      <c r="J61" s="190">
        <f>J174</f>
        <v>0</v>
      </c>
      <c r="K61" s="191"/>
    </row>
    <row r="62" spans="2:47" s="8" customFormat="1" ht="24.95" customHeight="1">
      <c r="B62" s="185"/>
      <c r="C62" s="186"/>
      <c r="D62" s="187" t="s">
        <v>400</v>
      </c>
      <c r="E62" s="188"/>
      <c r="F62" s="188"/>
      <c r="G62" s="188"/>
      <c r="H62" s="188"/>
      <c r="I62" s="189"/>
      <c r="J62" s="190">
        <f>J198</f>
        <v>0</v>
      </c>
      <c r="K62" s="191"/>
    </row>
    <row r="63" spans="2:47" s="1" customFormat="1" ht="21.75" customHeight="1">
      <c r="B63" s="36"/>
      <c r="C63" s="37"/>
      <c r="D63" s="37"/>
      <c r="E63" s="37"/>
      <c r="F63" s="37"/>
      <c r="G63" s="37"/>
      <c r="H63" s="37"/>
      <c r="I63" s="113"/>
      <c r="J63" s="37"/>
      <c r="K63" s="40"/>
    </row>
    <row r="64" spans="2:47" s="1" customFormat="1" ht="6.95" customHeight="1">
      <c r="B64" s="51"/>
      <c r="C64" s="52"/>
      <c r="D64" s="52"/>
      <c r="E64" s="52"/>
      <c r="F64" s="52"/>
      <c r="G64" s="52"/>
      <c r="H64" s="52"/>
      <c r="I64" s="134"/>
      <c r="J64" s="52"/>
      <c r="K64" s="53"/>
    </row>
    <row r="68" spans="2:12" s="1" customFormat="1" ht="6.95" customHeight="1">
      <c r="B68" s="54"/>
      <c r="C68" s="55"/>
      <c r="D68" s="55"/>
      <c r="E68" s="55"/>
      <c r="F68" s="55"/>
      <c r="G68" s="55"/>
      <c r="H68" s="55"/>
      <c r="I68" s="137"/>
      <c r="J68" s="55"/>
      <c r="K68" s="55"/>
      <c r="L68" s="56"/>
    </row>
    <row r="69" spans="2:12" s="1" customFormat="1" ht="36.950000000000003" customHeight="1">
      <c r="B69" s="36"/>
      <c r="C69" s="57" t="s">
        <v>99</v>
      </c>
      <c r="D69" s="58"/>
      <c r="E69" s="58"/>
      <c r="F69" s="58"/>
      <c r="G69" s="58"/>
      <c r="H69" s="58"/>
      <c r="I69" s="144"/>
      <c r="J69" s="58"/>
      <c r="K69" s="58"/>
      <c r="L69" s="56"/>
    </row>
    <row r="70" spans="2:12" s="1" customFormat="1" ht="6.95" customHeight="1">
      <c r="B70" s="36"/>
      <c r="C70" s="58"/>
      <c r="D70" s="58"/>
      <c r="E70" s="58"/>
      <c r="F70" s="58"/>
      <c r="G70" s="58"/>
      <c r="H70" s="58"/>
      <c r="I70" s="144"/>
      <c r="J70" s="58"/>
      <c r="K70" s="58"/>
      <c r="L70" s="56"/>
    </row>
    <row r="71" spans="2:12" s="1" customFormat="1" ht="14.45" customHeight="1">
      <c r="B71" s="36"/>
      <c r="C71" s="60" t="s">
        <v>18</v>
      </c>
      <c r="D71" s="58"/>
      <c r="E71" s="58"/>
      <c r="F71" s="58"/>
      <c r="G71" s="58"/>
      <c r="H71" s="58"/>
      <c r="I71" s="144"/>
      <c r="J71" s="58"/>
      <c r="K71" s="58"/>
      <c r="L71" s="56"/>
    </row>
    <row r="72" spans="2:12" s="1" customFormat="1" ht="16.5" customHeight="1">
      <c r="B72" s="36"/>
      <c r="C72" s="58"/>
      <c r="D72" s="58"/>
      <c r="E72" s="331" t="str">
        <f>E7</f>
        <v>Čištění kolejového lože v úseku Brniště - Jablonné v P. - Rynoltice</v>
      </c>
      <c r="F72" s="332"/>
      <c r="G72" s="332"/>
      <c r="H72" s="332"/>
      <c r="I72" s="144"/>
      <c r="J72" s="58"/>
      <c r="K72" s="58"/>
      <c r="L72" s="56"/>
    </row>
    <row r="73" spans="2:12" s="1" customFormat="1" ht="14.45" customHeight="1">
      <c r="B73" s="36"/>
      <c r="C73" s="60" t="s">
        <v>92</v>
      </c>
      <c r="D73" s="58"/>
      <c r="E73" s="58"/>
      <c r="F73" s="58"/>
      <c r="G73" s="58"/>
      <c r="H73" s="58"/>
      <c r="I73" s="144"/>
      <c r="J73" s="58"/>
      <c r="K73" s="58"/>
      <c r="L73" s="56"/>
    </row>
    <row r="74" spans="2:12" s="1" customFormat="1" ht="17.25" customHeight="1">
      <c r="B74" s="36"/>
      <c r="C74" s="58"/>
      <c r="D74" s="58"/>
      <c r="E74" s="306" t="str">
        <f>E9</f>
        <v>SO 03 - SO 03</v>
      </c>
      <c r="F74" s="333"/>
      <c r="G74" s="333"/>
      <c r="H74" s="333"/>
      <c r="I74" s="144"/>
      <c r="J74" s="58"/>
      <c r="K74" s="58"/>
      <c r="L74" s="56"/>
    </row>
    <row r="75" spans="2:12" s="1" customFormat="1" ht="6.95" customHeight="1">
      <c r="B75" s="36"/>
      <c r="C75" s="58"/>
      <c r="D75" s="58"/>
      <c r="E75" s="58"/>
      <c r="F75" s="58"/>
      <c r="G75" s="58"/>
      <c r="H75" s="58"/>
      <c r="I75" s="144"/>
      <c r="J75" s="58"/>
      <c r="K75" s="58"/>
      <c r="L75" s="56"/>
    </row>
    <row r="76" spans="2:12" s="1" customFormat="1" ht="18" customHeight="1">
      <c r="B76" s="36"/>
      <c r="C76" s="60" t="s">
        <v>23</v>
      </c>
      <c r="D76" s="58"/>
      <c r="E76" s="58"/>
      <c r="F76" s="145" t="str">
        <f>F12</f>
        <v xml:space="preserve"> </v>
      </c>
      <c r="G76" s="58"/>
      <c r="H76" s="58"/>
      <c r="I76" s="146" t="s">
        <v>25</v>
      </c>
      <c r="J76" s="68" t="str">
        <f>IF(J12="","",J12)</f>
        <v>09.11.2018</v>
      </c>
      <c r="K76" s="58"/>
      <c r="L76" s="56"/>
    </row>
    <row r="77" spans="2:12" s="1" customFormat="1" ht="6.95" customHeight="1">
      <c r="B77" s="36"/>
      <c r="C77" s="58"/>
      <c r="D77" s="58"/>
      <c r="E77" s="58"/>
      <c r="F77" s="58"/>
      <c r="G77" s="58"/>
      <c r="H77" s="58"/>
      <c r="I77" s="144"/>
      <c r="J77" s="58"/>
      <c r="K77" s="58"/>
      <c r="L77" s="56"/>
    </row>
    <row r="78" spans="2:12" s="1" customFormat="1" ht="15">
      <c r="B78" s="36"/>
      <c r="C78" s="60" t="s">
        <v>27</v>
      </c>
      <c r="D78" s="58"/>
      <c r="E78" s="58"/>
      <c r="F78" s="145" t="str">
        <f>E15</f>
        <v xml:space="preserve"> </v>
      </c>
      <c r="G78" s="58"/>
      <c r="H78" s="58"/>
      <c r="I78" s="146" t="s">
        <v>32</v>
      </c>
      <c r="J78" s="145" t="str">
        <f>E21</f>
        <v xml:space="preserve"> </v>
      </c>
      <c r="K78" s="58"/>
      <c r="L78" s="56"/>
    </row>
    <row r="79" spans="2:12" s="1" customFormat="1" ht="14.45" customHeight="1">
      <c r="B79" s="36"/>
      <c r="C79" s="60" t="s">
        <v>30</v>
      </c>
      <c r="D79" s="58"/>
      <c r="E79" s="58"/>
      <c r="F79" s="145" t="str">
        <f>IF(E18="","",E18)</f>
        <v/>
      </c>
      <c r="G79" s="58"/>
      <c r="H79" s="58"/>
      <c r="I79" s="144"/>
      <c r="J79" s="58"/>
      <c r="K79" s="58"/>
      <c r="L79" s="56"/>
    </row>
    <row r="80" spans="2:12" s="1" customFormat="1" ht="10.35" customHeight="1">
      <c r="B80" s="36"/>
      <c r="C80" s="58"/>
      <c r="D80" s="58"/>
      <c r="E80" s="58"/>
      <c r="F80" s="58"/>
      <c r="G80" s="58"/>
      <c r="H80" s="58"/>
      <c r="I80" s="144"/>
      <c r="J80" s="58"/>
      <c r="K80" s="58"/>
      <c r="L80" s="56"/>
    </row>
    <row r="81" spans="2:65" s="7" customFormat="1" ht="29.25" customHeight="1">
      <c r="B81" s="147"/>
      <c r="C81" s="148" t="s">
        <v>100</v>
      </c>
      <c r="D81" s="149" t="s">
        <v>54</v>
      </c>
      <c r="E81" s="149" t="s">
        <v>50</v>
      </c>
      <c r="F81" s="149" t="s">
        <v>101</v>
      </c>
      <c r="G81" s="149" t="s">
        <v>102</v>
      </c>
      <c r="H81" s="149" t="s">
        <v>103</v>
      </c>
      <c r="I81" s="150" t="s">
        <v>104</v>
      </c>
      <c r="J81" s="149" t="s">
        <v>96</v>
      </c>
      <c r="K81" s="151" t="s">
        <v>105</v>
      </c>
      <c r="L81" s="152"/>
      <c r="M81" s="76" t="s">
        <v>106</v>
      </c>
      <c r="N81" s="77" t="s">
        <v>39</v>
      </c>
      <c r="O81" s="77" t="s">
        <v>107</v>
      </c>
      <c r="P81" s="77" t="s">
        <v>108</v>
      </c>
      <c r="Q81" s="77" t="s">
        <v>109</v>
      </c>
      <c r="R81" s="77" t="s">
        <v>110</v>
      </c>
      <c r="S81" s="77" t="s">
        <v>111</v>
      </c>
      <c r="T81" s="78" t="s">
        <v>112</v>
      </c>
    </row>
    <row r="82" spans="2:65" s="1" customFormat="1" ht="29.25" customHeight="1">
      <c r="B82" s="36"/>
      <c r="C82" s="82" t="s">
        <v>97</v>
      </c>
      <c r="D82" s="58"/>
      <c r="E82" s="58"/>
      <c r="F82" s="58"/>
      <c r="G82" s="58"/>
      <c r="H82" s="58"/>
      <c r="I82" s="144"/>
      <c r="J82" s="153">
        <f>BK82</f>
        <v>0</v>
      </c>
      <c r="K82" s="58"/>
      <c r="L82" s="56"/>
      <c r="M82" s="79"/>
      <c r="N82" s="80"/>
      <c r="O82" s="80"/>
      <c r="P82" s="154">
        <f>P83+P100+P123+P141+P174+P198</f>
        <v>0</v>
      </c>
      <c r="Q82" s="80"/>
      <c r="R82" s="154">
        <f>R83+R100+R123+R141+R174+R198</f>
        <v>0</v>
      </c>
      <c r="S82" s="80"/>
      <c r="T82" s="155">
        <f>T83+T100+T123+T141+T174+T198</f>
        <v>0</v>
      </c>
      <c r="AT82" s="19" t="s">
        <v>68</v>
      </c>
      <c r="AU82" s="19" t="s">
        <v>98</v>
      </c>
      <c r="BK82" s="156">
        <f>BK83+BK100+BK123+BK141+BK174+BK198</f>
        <v>0</v>
      </c>
    </row>
    <row r="83" spans="2:65" s="9" customFormat="1" ht="37.35" customHeight="1">
      <c r="B83" s="192"/>
      <c r="C83" s="193"/>
      <c r="D83" s="194" t="s">
        <v>68</v>
      </c>
      <c r="E83" s="195" t="s">
        <v>401</v>
      </c>
      <c r="F83" s="195" t="s">
        <v>402</v>
      </c>
      <c r="G83" s="193"/>
      <c r="H83" s="193"/>
      <c r="I83" s="196"/>
      <c r="J83" s="197">
        <f>BK83</f>
        <v>0</v>
      </c>
      <c r="K83" s="193"/>
      <c r="L83" s="198"/>
      <c r="M83" s="199"/>
      <c r="N83" s="200"/>
      <c r="O83" s="200"/>
      <c r="P83" s="201">
        <f>SUM(P84:P99)</f>
        <v>0</v>
      </c>
      <c r="Q83" s="200"/>
      <c r="R83" s="201">
        <f>SUM(R84:R99)</f>
        <v>0</v>
      </c>
      <c r="S83" s="200"/>
      <c r="T83" s="202">
        <f>SUM(T84:T99)</f>
        <v>0</v>
      </c>
      <c r="AR83" s="203" t="s">
        <v>76</v>
      </c>
      <c r="AT83" s="204" t="s">
        <v>68</v>
      </c>
      <c r="AU83" s="204" t="s">
        <v>69</v>
      </c>
      <c r="AY83" s="203" t="s">
        <v>119</v>
      </c>
      <c r="BK83" s="205">
        <f>SUM(BK84:BK99)</f>
        <v>0</v>
      </c>
    </row>
    <row r="84" spans="2:65" s="1" customFormat="1" ht="16.5" customHeight="1">
      <c r="B84" s="36"/>
      <c r="C84" s="157" t="s">
        <v>76</v>
      </c>
      <c r="D84" s="157" t="s">
        <v>113</v>
      </c>
      <c r="E84" s="158" t="s">
        <v>403</v>
      </c>
      <c r="F84" s="159" t="s">
        <v>404</v>
      </c>
      <c r="G84" s="160" t="s">
        <v>125</v>
      </c>
      <c r="H84" s="161">
        <v>14</v>
      </c>
      <c r="I84" s="162"/>
      <c r="J84" s="163">
        <f t="shared" ref="J84:J99" si="0">ROUND(I84*H84,2)</f>
        <v>0</v>
      </c>
      <c r="K84" s="159" t="s">
        <v>117</v>
      </c>
      <c r="L84" s="56"/>
      <c r="M84" s="164" t="s">
        <v>21</v>
      </c>
      <c r="N84" s="165" t="s">
        <v>40</v>
      </c>
      <c r="O84" s="37"/>
      <c r="P84" s="166">
        <f t="shared" ref="P84:P99" si="1">O84*H84</f>
        <v>0</v>
      </c>
      <c r="Q84" s="166">
        <v>0</v>
      </c>
      <c r="R84" s="166">
        <f t="shared" ref="R84:R99" si="2">Q84*H84</f>
        <v>0</v>
      </c>
      <c r="S84" s="166">
        <v>0</v>
      </c>
      <c r="T84" s="167">
        <f t="shared" ref="T84:T99" si="3">S84*H84</f>
        <v>0</v>
      </c>
      <c r="AR84" s="19" t="s">
        <v>118</v>
      </c>
      <c r="AT84" s="19" t="s">
        <v>113</v>
      </c>
      <c r="AU84" s="19" t="s">
        <v>76</v>
      </c>
      <c r="AY84" s="19" t="s">
        <v>119</v>
      </c>
      <c r="BE84" s="168">
        <f t="shared" ref="BE84:BE99" si="4">IF(N84="základní",J84,0)</f>
        <v>0</v>
      </c>
      <c r="BF84" s="168">
        <f t="shared" ref="BF84:BF99" si="5">IF(N84="snížená",J84,0)</f>
        <v>0</v>
      </c>
      <c r="BG84" s="168">
        <f t="shared" ref="BG84:BG99" si="6">IF(N84="zákl. přenesená",J84,0)</f>
        <v>0</v>
      </c>
      <c r="BH84" s="168">
        <f t="shared" ref="BH84:BH99" si="7">IF(N84="sníž. přenesená",J84,0)</f>
        <v>0</v>
      </c>
      <c r="BI84" s="168">
        <f t="shared" ref="BI84:BI99" si="8">IF(N84="nulová",J84,0)</f>
        <v>0</v>
      </c>
      <c r="BJ84" s="19" t="s">
        <v>76</v>
      </c>
      <c r="BK84" s="168">
        <f t="shared" ref="BK84:BK99" si="9">ROUND(I84*H84,2)</f>
        <v>0</v>
      </c>
      <c r="BL84" s="19" t="s">
        <v>118</v>
      </c>
      <c r="BM84" s="19" t="s">
        <v>78</v>
      </c>
    </row>
    <row r="85" spans="2:65" s="1" customFormat="1" ht="16.5" customHeight="1">
      <c r="B85" s="36"/>
      <c r="C85" s="157" t="s">
        <v>78</v>
      </c>
      <c r="D85" s="157" t="s">
        <v>113</v>
      </c>
      <c r="E85" s="158" t="s">
        <v>405</v>
      </c>
      <c r="F85" s="159" t="s">
        <v>406</v>
      </c>
      <c r="G85" s="160" t="s">
        <v>157</v>
      </c>
      <c r="H85" s="161">
        <v>35</v>
      </c>
      <c r="I85" s="162"/>
      <c r="J85" s="163">
        <f t="shared" si="0"/>
        <v>0</v>
      </c>
      <c r="K85" s="159" t="s">
        <v>117</v>
      </c>
      <c r="L85" s="56"/>
      <c r="M85" s="164" t="s">
        <v>21</v>
      </c>
      <c r="N85" s="165" t="s">
        <v>40</v>
      </c>
      <c r="O85" s="37"/>
      <c r="P85" s="166">
        <f t="shared" si="1"/>
        <v>0</v>
      </c>
      <c r="Q85" s="166">
        <v>0</v>
      </c>
      <c r="R85" s="166">
        <f t="shared" si="2"/>
        <v>0</v>
      </c>
      <c r="S85" s="166">
        <v>0</v>
      </c>
      <c r="T85" s="167">
        <f t="shared" si="3"/>
        <v>0</v>
      </c>
      <c r="AR85" s="19" t="s">
        <v>118</v>
      </c>
      <c r="AT85" s="19" t="s">
        <v>113</v>
      </c>
      <c r="AU85" s="19" t="s">
        <v>76</v>
      </c>
      <c r="AY85" s="19" t="s">
        <v>119</v>
      </c>
      <c r="BE85" s="168">
        <f t="shared" si="4"/>
        <v>0</v>
      </c>
      <c r="BF85" s="168">
        <f t="shared" si="5"/>
        <v>0</v>
      </c>
      <c r="BG85" s="168">
        <f t="shared" si="6"/>
        <v>0</v>
      </c>
      <c r="BH85" s="168">
        <f t="shared" si="7"/>
        <v>0</v>
      </c>
      <c r="BI85" s="168">
        <f t="shared" si="8"/>
        <v>0</v>
      </c>
      <c r="BJ85" s="19" t="s">
        <v>76</v>
      </c>
      <c r="BK85" s="168">
        <f t="shared" si="9"/>
        <v>0</v>
      </c>
      <c r="BL85" s="19" t="s">
        <v>118</v>
      </c>
      <c r="BM85" s="19" t="s">
        <v>118</v>
      </c>
    </row>
    <row r="86" spans="2:65" s="1" customFormat="1" ht="25.5" customHeight="1">
      <c r="B86" s="36"/>
      <c r="C86" s="157" t="s">
        <v>122</v>
      </c>
      <c r="D86" s="157" t="s">
        <v>113</v>
      </c>
      <c r="E86" s="158" t="s">
        <v>252</v>
      </c>
      <c r="F86" s="159" t="s">
        <v>253</v>
      </c>
      <c r="G86" s="160" t="s">
        <v>133</v>
      </c>
      <c r="H86" s="161">
        <v>17.5</v>
      </c>
      <c r="I86" s="162"/>
      <c r="J86" s="163">
        <f t="shared" si="0"/>
        <v>0</v>
      </c>
      <c r="K86" s="159" t="s">
        <v>117</v>
      </c>
      <c r="L86" s="56"/>
      <c r="M86" s="164" t="s">
        <v>21</v>
      </c>
      <c r="N86" s="165" t="s">
        <v>40</v>
      </c>
      <c r="O86" s="37"/>
      <c r="P86" s="166">
        <f t="shared" si="1"/>
        <v>0</v>
      </c>
      <c r="Q86" s="166">
        <v>0</v>
      </c>
      <c r="R86" s="166">
        <f t="shared" si="2"/>
        <v>0</v>
      </c>
      <c r="S86" s="166">
        <v>0</v>
      </c>
      <c r="T86" s="167">
        <f t="shared" si="3"/>
        <v>0</v>
      </c>
      <c r="AR86" s="19" t="s">
        <v>118</v>
      </c>
      <c r="AT86" s="19" t="s">
        <v>113</v>
      </c>
      <c r="AU86" s="19" t="s">
        <v>76</v>
      </c>
      <c r="AY86" s="19" t="s">
        <v>119</v>
      </c>
      <c r="BE86" s="168">
        <f t="shared" si="4"/>
        <v>0</v>
      </c>
      <c r="BF86" s="168">
        <f t="shared" si="5"/>
        <v>0</v>
      </c>
      <c r="BG86" s="168">
        <f t="shared" si="6"/>
        <v>0</v>
      </c>
      <c r="BH86" s="168">
        <f t="shared" si="7"/>
        <v>0</v>
      </c>
      <c r="BI86" s="168">
        <f t="shared" si="8"/>
        <v>0</v>
      </c>
      <c r="BJ86" s="19" t="s">
        <v>76</v>
      </c>
      <c r="BK86" s="168">
        <f t="shared" si="9"/>
        <v>0</v>
      </c>
      <c r="BL86" s="19" t="s">
        <v>118</v>
      </c>
      <c r="BM86" s="19" t="s">
        <v>126</v>
      </c>
    </row>
    <row r="87" spans="2:65" s="1" customFormat="1" ht="16.5" customHeight="1">
      <c r="B87" s="36"/>
      <c r="C87" s="157" t="s">
        <v>118</v>
      </c>
      <c r="D87" s="157" t="s">
        <v>113</v>
      </c>
      <c r="E87" s="158" t="s">
        <v>255</v>
      </c>
      <c r="F87" s="159" t="s">
        <v>256</v>
      </c>
      <c r="G87" s="160" t="s">
        <v>133</v>
      </c>
      <c r="H87" s="161">
        <v>17.5</v>
      </c>
      <c r="I87" s="162"/>
      <c r="J87" s="163">
        <f t="shared" si="0"/>
        <v>0</v>
      </c>
      <c r="K87" s="159" t="s">
        <v>117</v>
      </c>
      <c r="L87" s="56"/>
      <c r="M87" s="164" t="s">
        <v>21</v>
      </c>
      <c r="N87" s="165" t="s">
        <v>40</v>
      </c>
      <c r="O87" s="37"/>
      <c r="P87" s="166">
        <f t="shared" si="1"/>
        <v>0</v>
      </c>
      <c r="Q87" s="166">
        <v>0</v>
      </c>
      <c r="R87" s="166">
        <f t="shared" si="2"/>
        <v>0</v>
      </c>
      <c r="S87" s="166">
        <v>0</v>
      </c>
      <c r="T87" s="167">
        <f t="shared" si="3"/>
        <v>0</v>
      </c>
      <c r="AR87" s="19" t="s">
        <v>118</v>
      </c>
      <c r="AT87" s="19" t="s">
        <v>113</v>
      </c>
      <c r="AU87" s="19" t="s">
        <v>76</v>
      </c>
      <c r="AY87" s="19" t="s">
        <v>119</v>
      </c>
      <c r="BE87" s="168">
        <f t="shared" si="4"/>
        <v>0</v>
      </c>
      <c r="BF87" s="168">
        <f t="shared" si="5"/>
        <v>0</v>
      </c>
      <c r="BG87" s="168">
        <f t="shared" si="6"/>
        <v>0</v>
      </c>
      <c r="BH87" s="168">
        <f t="shared" si="7"/>
        <v>0</v>
      </c>
      <c r="BI87" s="168">
        <f t="shared" si="8"/>
        <v>0</v>
      </c>
      <c r="BJ87" s="19" t="s">
        <v>76</v>
      </c>
      <c r="BK87" s="168">
        <f t="shared" si="9"/>
        <v>0</v>
      </c>
      <c r="BL87" s="19" t="s">
        <v>118</v>
      </c>
      <c r="BM87" s="19" t="s">
        <v>129</v>
      </c>
    </row>
    <row r="88" spans="2:65" s="1" customFormat="1" ht="25.5" customHeight="1">
      <c r="B88" s="36"/>
      <c r="C88" s="157" t="s">
        <v>130</v>
      </c>
      <c r="D88" s="157" t="s">
        <v>113</v>
      </c>
      <c r="E88" s="158" t="s">
        <v>407</v>
      </c>
      <c r="F88" s="159" t="s">
        <v>408</v>
      </c>
      <c r="G88" s="160" t="s">
        <v>125</v>
      </c>
      <c r="H88" s="161">
        <v>9.6</v>
      </c>
      <c r="I88" s="162"/>
      <c r="J88" s="163">
        <f t="shared" si="0"/>
        <v>0</v>
      </c>
      <c r="K88" s="159" t="s">
        <v>117</v>
      </c>
      <c r="L88" s="56"/>
      <c r="M88" s="164" t="s">
        <v>21</v>
      </c>
      <c r="N88" s="165" t="s">
        <v>40</v>
      </c>
      <c r="O88" s="37"/>
      <c r="P88" s="166">
        <f t="shared" si="1"/>
        <v>0</v>
      </c>
      <c r="Q88" s="166">
        <v>0</v>
      </c>
      <c r="R88" s="166">
        <f t="shared" si="2"/>
        <v>0</v>
      </c>
      <c r="S88" s="166">
        <v>0</v>
      </c>
      <c r="T88" s="167">
        <f t="shared" si="3"/>
        <v>0</v>
      </c>
      <c r="AR88" s="19" t="s">
        <v>118</v>
      </c>
      <c r="AT88" s="19" t="s">
        <v>113</v>
      </c>
      <c r="AU88" s="19" t="s">
        <v>76</v>
      </c>
      <c r="AY88" s="19" t="s">
        <v>119</v>
      </c>
      <c r="BE88" s="168">
        <f t="shared" si="4"/>
        <v>0</v>
      </c>
      <c r="BF88" s="168">
        <f t="shared" si="5"/>
        <v>0</v>
      </c>
      <c r="BG88" s="168">
        <f t="shared" si="6"/>
        <v>0</v>
      </c>
      <c r="BH88" s="168">
        <f t="shared" si="7"/>
        <v>0</v>
      </c>
      <c r="BI88" s="168">
        <f t="shared" si="8"/>
        <v>0</v>
      </c>
      <c r="BJ88" s="19" t="s">
        <v>76</v>
      </c>
      <c r="BK88" s="168">
        <f t="shared" si="9"/>
        <v>0</v>
      </c>
      <c r="BL88" s="19" t="s">
        <v>118</v>
      </c>
      <c r="BM88" s="19" t="s">
        <v>134</v>
      </c>
    </row>
    <row r="89" spans="2:65" s="1" customFormat="1" ht="25.5" customHeight="1">
      <c r="B89" s="36"/>
      <c r="C89" s="157" t="s">
        <v>126</v>
      </c>
      <c r="D89" s="157" t="s">
        <v>113</v>
      </c>
      <c r="E89" s="158" t="s">
        <v>409</v>
      </c>
      <c r="F89" s="159" t="s">
        <v>410</v>
      </c>
      <c r="G89" s="160" t="s">
        <v>125</v>
      </c>
      <c r="H89" s="161">
        <v>9.6</v>
      </c>
      <c r="I89" s="162"/>
      <c r="J89" s="163">
        <f t="shared" si="0"/>
        <v>0</v>
      </c>
      <c r="K89" s="159" t="s">
        <v>117</v>
      </c>
      <c r="L89" s="56"/>
      <c r="M89" s="164" t="s">
        <v>21</v>
      </c>
      <c r="N89" s="165" t="s">
        <v>40</v>
      </c>
      <c r="O89" s="37"/>
      <c r="P89" s="166">
        <f t="shared" si="1"/>
        <v>0</v>
      </c>
      <c r="Q89" s="166">
        <v>0</v>
      </c>
      <c r="R89" s="166">
        <f t="shared" si="2"/>
        <v>0</v>
      </c>
      <c r="S89" s="166">
        <v>0</v>
      </c>
      <c r="T89" s="167">
        <f t="shared" si="3"/>
        <v>0</v>
      </c>
      <c r="AR89" s="19" t="s">
        <v>118</v>
      </c>
      <c r="AT89" s="19" t="s">
        <v>113</v>
      </c>
      <c r="AU89" s="19" t="s">
        <v>76</v>
      </c>
      <c r="AY89" s="19" t="s">
        <v>119</v>
      </c>
      <c r="BE89" s="168">
        <f t="shared" si="4"/>
        <v>0</v>
      </c>
      <c r="BF89" s="168">
        <f t="shared" si="5"/>
        <v>0</v>
      </c>
      <c r="BG89" s="168">
        <f t="shared" si="6"/>
        <v>0</v>
      </c>
      <c r="BH89" s="168">
        <f t="shared" si="7"/>
        <v>0</v>
      </c>
      <c r="BI89" s="168">
        <f t="shared" si="8"/>
        <v>0</v>
      </c>
      <c r="BJ89" s="19" t="s">
        <v>76</v>
      </c>
      <c r="BK89" s="168">
        <f t="shared" si="9"/>
        <v>0</v>
      </c>
      <c r="BL89" s="19" t="s">
        <v>118</v>
      </c>
      <c r="BM89" s="19" t="s">
        <v>138</v>
      </c>
    </row>
    <row r="90" spans="2:65" s="1" customFormat="1" ht="16.5" customHeight="1">
      <c r="B90" s="36"/>
      <c r="C90" s="157" t="s">
        <v>139</v>
      </c>
      <c r="D90" s="157" t="s">
        <v>113</v>
      </c>
      <c r="E90" s="158" t="s">
        <v>411</v>
      </c>
      <c r="F90" s="159" t="s">
        <v>412</v>
      </c>
      <c r="G90" s="160" t="s">
        <v>125</v>
      </c>
      <c r="H90" s="161">
        <v>8</v>
      </c>
      <c r="I90" s="162"/>
      <c r="J90" s="163">
        <f t="shared" si="0"/>
        <v>0</v>
      </c>
      <c r="K90" s="159" t="s">
        <v>117</v>
      </c>
      <c r="L90" s="56"/>
      <c r="M90" s="164" t="s">
        <v>21</v>
      </c>
      <c r="N90" s="165" t="s">
        <v>40</v>
      </c>
      <c r="O90" s="37"/>
      <c r="P90" s="166">
        <f t="shared" si="1"/>
        <v>0</v>
      </c>
      <c r="Q90" s="166">
        <v>0</v>
      </c>
      <c r="R90" s="166">
        <f t="shared" si="2"/>
        <v>0</v>
      </c>
      <c r="S90" s="166">
        <v>0</v>
      </c>
      <c r="T90" s="167">
        <f t="shared" si="3"/>
        <v>0</v>
      </c>
      <c r="AR90" s="19" t="s">
        <v>118</v>
      </c>
      <c r="AT90" s="19" t="s">
        <v>113</v>
      </c>
      <c r="AU90" s="19" t="s">
        <v>76</v>
      </c>
      <c r="AY90" s="19" t="s">
        <v>119</v>
      </c>
      <c r="BE90" s="168">
        <f t="shared" si="4"/>
        <v>0</v>
      </c>
      <c r="BF90" s="168">
        <f t="shared" si="5"/>
        <v>0</v>
      </c>
      <c r="BG90" s="168">
        <f t="shared" si="6"/>
        <v>0</v>
      </c>
      <c r="BH90" s="168">
        <f t="shared" si="7"/>
        <v>0</v>
      </c>
      <c r="BI90" s="168">
        <f t="shared" si="8"/>
        <v>0</v>
      </c>
      <c r="BJ90" s="19" t="s">
        <v>76</v>
      </c>
      <c r="BK90" s="168">
        <f t="shared" si="9"/>
        <v>0</v>
      </c>
      <c r="BL90" s="19" t="s">
        <v>118</v>
      </c>
      <c r="BM90" s="19" t="s">
        <v>142</v>
      </c>
    </row>
    <row r="91" spans="2:65" s="1" customFormat="1" ht="16.5" customHeight="1">
      <c r="B91" s="36"/>
      <c r="C91" s="157" t="s">
        <v>129</v>
      </c>
      <c r="D91" s="157" t="s">
        <v>113</v>
      </c>
      <c r="E91" s="158" t="s">
        <v>413</v>
      </c>
      <c r="F91" s="159" t="s">
        <v>414</v>
      </c>
      <c r="G91" s="160" t="s">
        <v>157</v>
      </c>
      <c r="H91" s="161">
        <v>35</v>
      </c>
      <c r="I91" s="162"/>
      <c r="J91" s="163">
        <f t="shared" si="0"/>
        <v>0</v>
      </c>
      <c r="K91" s="159" t="s">
        <v>117</v>
      </c>
      <c r="L91" s="56"/>
      <c r="M91" s="164" t="s">
        <v>21</v>
      </c>
      <c r="N91" s="165" t="s">
        <v>40</v>
      </c>
      <c r="O91" s="37"/>
      <c r="P91" s="166">
        <f t="shared" si="1"/>
        <v>0</v>
      </c>
      <c r="Q91" s="166">
        <v>0</v>
      </c>
      <c r="R91" s="166">
        <f t="shared" si="2"/>
        <v>0</v>
      </c>
      <c r="S91" s="166">
        <v>0</v>
      </c>
      <c r="T91" s="167">
        <f t="shared" si="3"/>
        <v>0</v>
      </c>
      <c r="AR91" s="19" t="s">
        <v>118</v>
      </c>
      <c r="AT91" s="19" t="s">
        <v>113</v>
      </c>
      <c r="AU91" s="19" t="s">
        <v>76</v>
      </c>
      <c r="AY91" s="19" t="s">
        <v>119</v>
      </c>
      <c r="BE91" s="168">
        <f t="shared" si="4"/>
        <v>0</v>
      </c>
      <c r="BF91" s="168">
        <f t="shared" si="5"/>
        <v>0</v>
      </c>
      <c r="BG91" s="168">
        <f t="shared" si="6"/>
        <v>0</v>
      </c>
      <c r="BH91" s="168">
        <f t="shared" si="7"/>
        <v>0</v>
      </c>
      <c r="BI91" s="168">
        <f t="shared" si="8"/>
        <v>0</v>
      </c>
      <c r="BJ91" s="19" t="s">
        <v>76</v>
      </c>
      <c r="BK91" s="168">
        <f t="shared" si="9"/>
        <v>0</v>
      </c>
      <c r="BL91" s="19" t="s">
        <v>118</v>
      </c>
      <c r="BM91" s="19" t="s">
        <v>146</v>
      </c>
    </row>
    <row r="92" spans="2:65" s="1" customFormat="1" ht="25.5" customHeight="1">
      <c r="B92" s="36"/>
      <c r="C92" s="157" t="s">
        <v>147</v>
      </c>
      <c r="D92" s="157" t="s">
        <v>113</v>
      </c>
      <c r="E92" s="158" t="s">
        <v>415</v>
      </c>
      <c r="F92" s="159" t="s">
        <v>416</v>
      </c>
      <c r="G92" s="160" t="s">
        <v>125</v>
      </c>
      <c r="H92" s="161">
        <v>16</v>
      </c>
      <c r="I92" s="162"/>
      <c r="J92" s="163">
        <f t="shared" si="0"/>
        <v>0</v>
      </c>
      <c r="K92" s="159" t="s">
        <v>21</v>
      </c>
      <c r="L92" s="56"/>
      <c r="M92" s="164" t="s">
        <v>21</v>
      </c>
      <c r="N92" s="165" t="s">
        <v>40</v>
      </c>
      <c r="O92" s="37"/>
      <c r="P92" s="166">
        <f t="shared" si="1"/>
        <v>0</v>
      </c>
      <c r="Q92" s="166">
        <v>0</v>
      </c>
      <c r="R92" s="166">
        <f t="shared" si="2"/>
        <v>0</v>
      </c>
      <c r="S92" s="166">
        <v>0</v>
      </c>
      <c r="T92" s="167">
        <f t="shared" si="3"/>
        <v>0</v>
      </c>
      <c r="AR92" s="19" t="s">
        <v>118</v>
      </c>
      <c r="AT92" s="19" t="s">
        <v>113</v>
      </c>
      <c r="AU92" s="19" t="s">
        <v>76</v>
      </c>
      <c r="AY92" s="19" t="s">
        <v>119</v>
      </c>
      <c r="BE92" s="168">
        <f t="shared" si="4"/>
        <v>0</v>
      </c>
      <c r="BF92" s="168">
        <f t="shared" si="5"/>
        <v>0</v>
      </c>
      <c r="BG92" s="168">
        <f t="shared" si="6"/>
        <v>0</v>
      </c>
      <c r="BH92" s="168">
        <f t="shared" si="7"/>
        <v>0</v>
      </c>
      <c r="BI92" s="168">
        <f t="shared" si="8"/>
        <v>0</v>
      </c>
      <c r="BJ92" s="19" t="s">
        <v>76</v>
      </c>
      <c r="BK92" s="168">
        <f t="shared" si="9"/>
        <v>0</v>
      </c>
      <c r="BL92" s="19" t="s">
        <v>118</v>
      </c>
      <c r="BM92" s="19" t="s">
        <v>150</v>
      </c>
    </row>
    <row r="93" spans="2:65" s="1" customFormat="1" ht="25.5" customHeight="1">
      <c r="B93" s="36"/>
      <c r="C93" s="157" t="s">
        <v>134</v>
      </c>
      <c r="D93" s="157" t="s">
        <v>113</v>
      </c>
      <c r="E93" s="158" t="s">
        <v>417</v>
      </c>
      <c r="F93" s="159" t="s">
        <v>418</v>
      </c>
      <c r="G93" s="160" t="s">
        <v>125</v>
      </c>
      <c r="H93" s="161">
        <v>16</v>
      </c>
      <c r="I93" s="162"/>
      <c r="J93" s="163">
        <f t="shared" si="0"/>
        <v>0</v>
      </c>
      <c r="K93" s="159" t="s">
        <v>21</v>
      </c>
      <c r="L93" s="56"/>
      <c r="M93" s="164" t="s">
        <v>21</v>
      </c>
      <c r="N93" s="165" t="s">
        <v>40</v>
      </c>
      <c r="O93" s="37"/>
      <c r="P93" s="166">
        <f t="shared" si="1"/>
        <v>0</v>
      </c>
      <c r="Q93" s="166">
        <v>0</v>
      </c>
      <c r="R93" s="166">
        <f t="shared" si="2"/>
        <v>0</v>
      </c>
      <c r="S93" s="166">
        <v>0</v>
      </c>
      <c r="T93" s="167">
        <f t="shared" si="3"/>
        <v>0</v>
      </c>
      <c r="AR93" s="19" t="s">
        <v>118</v>
      </c>
      <c r="AT93" s="19" t="s">
        <v>113</v>
      </c>
      <c r="AU93" s="19" t="s">
        <v>76</v>
      </c>
      <c r="AY93" s="19" t="s">
        <v>119</v>
      </c>
      <c r="BE93" s="168">
        <f t="shared" si="4"/>
        <v>0</v>
      </c>
      <c r="BF93" s="168">
        <f t="shared" si="5"/>
        <v>0</v>
      </c>
      <c r="BG93" s="168">
        <f t="shared" si="6"/>
        <v>0</v>
      </c>
      <c r="BH93" s="168">
        <f t="shared" si="7"/>
        <v>0</v>
      </c>
      <c r="BI93" s="168">
        <f t="shared" si="8"/>
        <v>0</v>
      </c>
      <c r="BJ93" s="19" t="s">
        <v>76</v>
      </c>
      <c r="BK93" s="168">
        <f t="shared" si="9"/>
        <v>0</v>
      </c>
      <c r="BL93" s="19" t="s">
        <v>118</v>
      </c>
      <c r="BM93" s="19" t="s">
        <v>153</v>
      </c>
    </row>
    <row r="94" spans="2:65" s="1" customFormat="1" ht="16.5" customHeight="1">
      <c r="B94" s="36"/>
      <c r="C94" s="169" t="s">
        <v>154</v>
      </c>
      <c r="D94" s="169" t="s">
        <v>280</v>
      </c>
      <c r="E94" s="170" t="s">
        <v>419</v>
      </c>
      <c r="F94" s="171" t="s">
        <v>420</v>
      </c>
      <c r="G94" s="172" t="s">
        <v>133</v>
      </c>
      <c r="H94" s="173">
        <v>10.5</v>
      </c>
      <c r="I94" s="174"/>
      <c r="J94" s="175">
        <f t="shared" si="0"/>
        <v>0</v>
      </c>
      <c r="K94" s="171" t="s">
        <v>117</v>
      </c>
      <c r="L94" s="176"/>
      <c r="M94" s="177" t="s">
        <v>21</v>
      </c>
      <c r="N94" s="178" t="s">
        <v>40</v>
      </c>
      <c r="O94" s="37"/>
      <c r="P94" s="166">
        <f t="shared" si="1"/>
        <v>0</v>
      </c>
      <c r="Q94" s="166">
        <v>0</v>
      </c>
      <c r="R94" s="166">
        <f t="shared" si="2"/>
        <v>0</v>
      </c>
      <c r="S94" s="166">
        <v>0</v>
      </c>
      <c r="T94" s="167">
        <f t="shared" si="3"/>
        <v>0</v>
      </c>
      <c r="AR94" s="19" t="s">
        <v>129</v>
      </c>
      <c r="AT94" s="19" t="s">
        <v>280</v>
      </c>
      <c r="AU94" s="19" t="s">
        <v>76</v>
      </c>
      <c r="AY94" s="19" t="s">
        <v>119</v>
      </c>
      <c r="BE94" s="168">
        <f t="shared" si="4"/>
        <v>0</v>
      </c>
      <c r="BF94" s="168">
        <f t="shared" si="5"/>
        <v>0</v>
      </c>
      <c r="BG94" s="168">
        <f t="shared" si="6"/>
        <v>0</v>
      </c>
      <c r="BH94" s="168">
        <f t="shared" si="7"/>
        <v>0</v>
      </c>
      <c r="BI94" s="168">
        <f t="shared" si="8"/>
        <v>0</v>
      </c>
      <c r="BJ94" s="19" t="s">
        <v>76</v>
      </c>
      <c r="BK94" s="168">
        <f t="shared" si="9"/>
        <v>0</v>
      </c>
      <c r="BL94" s="19" t="s">
        <v>118</v>
      </c>
      <c r="BM94" s="19" t="s">
        <v>158</v>
      </c>
    </row>
    <row r="95" spans="2:65" s="1" customFormat="1" ht="16.5" customHeight="1">
      <c r="B95" s="36"/>
      <c r="C95" s="169" t="s">
        <v>138</v>
      </c>
      <c r="D95" s="169" t="s">
        <v>280</v>
      </c>
      <c r="E95" s="170" t="s">
        <v>421</v>
      </c>
      <c r="F95" s="171" t="s">
        <v>422</v>
      </c>
      <c r="G95" s="172" t="s">
        <v>133</v>
      </c>
      <c r="H95" s="173">
        <v>4.375</v>
      </c>
      <c r="I95" s="174"/>
      <c r="J95" s="175">
        <f t="shared" si="0"/>
        <v>0</v>
      </c>
      <c r="K95" s="171" t="s">
        <v>117</v>
      </c>
      <c r="L95" s="176"/>
      <c r="M95" s="177" t="s">
        <v>21</v>
      </c>
      <c r="N95" s="178" t="s">
        <v>40</v>
      </c>
      <c r="O95" s="37"/>
      <c r="P95" s="166">
        <f t="shared" si="1"/>
        <v>0</v>
      </c>
      <c r="Q95" s="166">
        <v>0</v>
      </c>
      <c r="R95" s="166">
        <f t="shared" si="2"/>
        <v>0</v>
      </c>
      <c r="S95" s="166">
        <v>0</v>
      </c>
      <c r="T95" s="167">
        <f t="shared" si="3"/>
        <v>0</v>
      </c>
      <c r="AR95" s="19" t="s">
        <v>129</v>
      </c>
      <c r="AT95" s="19" t="s">
        <v>280</v>
      </c>
      <c r="AU95" s="19" t="s">
        <v>76</v>
      </c>
      <c r="AY95" s="19" t="s">
        <v>119</v>
      </c>
      <c r="BE95" s="168">
        <f t="shared" si="4"/>
        <v>0</v>
      </c>
      <c r="BF95" s="168">
        <f t="shared" si="5"/>
        <v>0</v>
      </c>
      <c r="BG95" s="168">
        <f t="shared" si="6"/>
        <v>0</v>
      </c>
      <c r="BH95" s="168">
        <f t="shared" si="7"/>
        <v>0</v>
      </c>
      <c r="BI95" s="168">
        <f t="shared" si="8"/>
        <v>0</v>
      </c>
      <c r="BJ95" s="19" t="s">
        <v>76</v>
      </c>
      <c r="BK95" s="168">
        <f t="shared" si="9"/>
        <v>0</v>
      </c>
      <c r="BL95" s="19" t="s">
        <v>118</v>
      </c>
      <c r="BM95" s="19" t="s">
        <v>161</v>
      </c>
    </row>
    <row r="96" spans="2:65" s="1" customFormat="1" ht="16.5" customHeight="1">
      <c r="B96" s="36"/>
      <c r="C96" s="169" t="s">
        <v>162</v>
      </c>
      <c r="D96" s="169" t="s">
        <v>280</v>
      </c>
      <c r="E96" s="170" t="s">
        <v>423</v>
      </c>
      <c r="F96" s="171" t="s">
        <v>424</v>
      </c>
      <c r="G96" s="172" t="s">
        <v>189</v>
      </c>
      <c r="H96" s="173">
        <v>1.28</v>
      </c>
      <c r="I96" s="174"/>
      <c r="J96" s="175">
        <f t="shared" si="0"/>
        <v>0</v>
      </c>
      <c r="K96" s="171" t="s">
        <v>117</v>
      </c>
      <c r="L96" s="176"/>
      <c r="M96" s="177" t="s">
        <v>21</v>
      </c>
      <c r="N96" s="178" t="s">
        <v>40</v>
      </c>
      <c r="O96" s="37"/>
      <c r="P96" s="166">
        <f t="shared" si="1"/>
        <v>0</v>
      </c>
      <c r="Q96" s="166">
        <v>0</v>
      </c>
      <c r="R96" s="166">
        <f t="shared" si="2"/>
        <v>0</v>
      </c>
      <c r="S96" s="166">
        <v>0</v>
      </c>
      <c r="T96" s="167">
        <f t="shared" si="3"/>
        <v>0</v>
      </c>
      <c r="AR96" s="19" t="s">
        <v>129</v>
      </c>
      <c r="AT96" s="19" t="s">
        <v>280</v>
      </c>
      <c r="AU96" s="19" t="s">
        <v>76</v>
      </c>
      <c r="AY96" s="19" t="s">
        <v>119</v>
      </c>
      <c r="BE96" s="168">
        <f t="shared" si="4"/>
        <v>0</v>
      </c>
      <c r="BF96" s="168">
        <f t="shared" si="5"/>
        <v>0</v>
      </c>
      <c r="BG96" s="168">
        <f t="shared" si="6"/>
        <v>0</v>
      </c>
      <c r="BH96" s="168">
        <f t="shared" si="7"/>
        <v>0</v>
      </c>
      <c r="BI96" s="168">
        <f t="shared" si="8"/>
        <v>0</v>
      </c>
      <c r="BJ96" s="19" t="s">
        <v>76</v>
      </c>
      <c r="BK96" s="168">
        <f t="shared" si="9"/>
        <v>0</v>
      </c>
      <c r="BL96" s="19" t="s">
        <v>118</v>
      </c>
      <c r="BM96" s="19" t="s">
        <v>165</v>
      </c>
    </row>
    <row r="97" spans="2:65" s="1" customFormat="1" ht="25.5" customHeight="1">
      <c r="B97" s="36"/>
      <c r="C97" s="157" t="s">
        <v>142</v>
      </c>
      <c r="D97" s="157" t="s">
        <v>113</v>
      </c>
      <c r="E97" s="158" t="s">
        <v>252</v>
      </c>
      <c r="F97" s="159" t="s">
        <v>253</v>
      </c>
      <c r="G97" s="160" t="s">
        <v>133</v>
      </c>
      <c r="H97" s="161">
        <v>18.074999999999999</v>
      </c>
      <c r="I97" s="162"/>
      <c r="J97" s="163">
        <f t="shared" si="0"/>
        <v>0</v>
      </c>
      <c r="K97" s="159" t="s">
        <v>117</v>
      </c>
      <c r="L97" s="56"/>
      <c r="M97" s="164" t="s">
        <v>21</v>
      </c>
      <c r="N97" s="165" t="s">
        <v>40</v>
      </c>
      <c r="O97" s="37"/>
      <c r="P97" s="166">
        <f t="shared" si="1"/>
        <v>0</v>
      </c>
      <c r="Q97" s="166">
        <v>0</v>
      </c>
      <c r="R97" s="166">
        <f t="shared" si="2"/>
        <v>0</v>
      </c>
      <c r="S97" s="166">
        <v>0</v>
      </c>
      <c r="T97" s="167">
        <f t="shared" si="3"/>
        <v>0</v>
      </c>
      <c r="AR97" s="19" t="s">
        <v>118</v>
      </c>
      <c r="AT97" s="19" t="s">
        <v>113</v>
      </c>
      <c r="AU97" s="19" t="s">
        <v>76</v>
      </c>
      <c r="AY97" s="19" t="s">
        <v>119</v>
      </c>
      <c r="BE97" s="168">
        <f t="shared" si="4"/>
        <v>0</v>
      </c>
      <c r="BF97" s="168">
        <f t="shared" si="5"/>
        <v>0</v>
      </c>
      <c r="BG97" s="168">
        <f t="shared" si="6"/>
        <v>0</v>
      </c>
      <c r="BH97" s="168">
        <f t="shared" si="7"/>
        <v>0</v>
      </c>
      <c r="BI97" s="168">
        <f t="shared" si="8"/>
        <v>0</v>
      </c>
      <c r="BJ97" s="19" t="s">
        <v>76</v>
      </c>
      <c r="BK97" s="168">
        <f t="shared" si="9"/>
        <v>0</v>
      </c>
      <c r="BL97" s="19" t="s">
        <v>118</v>
      </c>
      <c r="BM97" s="19" t="s">
        <v>169</v>
      </c>
    </row>
    <row r="98" spans="2:65" s="1" customFormat="1" ht="16.5" customHeight="1">
      <c r="B98" s="36"/>
      <c r="C98" s="169" t="s">
        <v>10</v>
      </c>
      <c r="D98" s="169" t="s">
        <v>280</v>
      </c>
      <c r="E98" s="170" t="s">
        <v>425</v>
      </c>
      <c r="F98" s="171" t="s">
        <v>426</v>
      </c>
      <c r="G98" s="172" t="s">
        <v>116</v>
      </c>
      <c r="H98" s="173">
        <v>2</v>
      </c>
      <c r="I98" s="174"/>
      <c r="J98" s="175">
        <f t="shared" si="0"/>
        <v>0</v>
      </c>
      <c r="K98" s="171" t="s">
        <v>117</v>
      </c>
      <c r="L98" s="176"/>
      <c r="M98" s="177" t="s">
        <v>21</v>
      </c>
      <c r="N98" s="178" t="s">
        <v>40</v>
      </c>
      <c r="O98" s="37"/>
      <c r="P98" s="166">
        <f t="shared" si="1"/>
        <v>0</v>
      </c>
      <c r="Q98" s="166">
        <v>0</v>
      </c>
      <c r="R98" s="166">
        <f t="shared" si="2"/>
        <v>0</v>
      </c>
      <c r="S98" s="166">
        <v>0</v>
      </c>
      <c r="T98" s="167">
        <f t="shared" si="3"/>
        <v>0</v>
      </c>
      <c r="AR98" s="19" t="s">
        <v>129</v>
      </c>
      <c r="AT98" s="19" t="s">
        <v>280</v>
      </c>
      <c r="AU98" s="19" t="s">
        <v>76</v>
      </c>
      <c r="AY98" s="19" t="s">
        <v>119</v>
      </c>
      <c r="BE98" s="168">
        <f t="shared" si="4"/>
        <v>0</v>
      </c>
      <c r="BF98" s="168">
        <f t="shared" si="5"/>
        <v>0</v>
      </c>
      <c r="BG98" s="168">
        <f t="shared" si="6"/>
        <v>0</v>
      </c>
      <c r="BH98" s="168">
        <f t="shared" si="7"/>
        <v>0</v>
      </c>
      <c r="BI98" s="168">
        <f t="shared" si="8"/>
        <v>0</v>
      </c>
      <c r="BJ98" s="19" t="s">
        <v>76</v>
      </c>
      <c r="BK98" s="168">
        <f t="shared" si="9"/>
        <v>0</v>
      </c>
      <c r="BL98" s="19" t="s">
        <v>118</v>
      </c>
      <c r="BM98" s="19" t="s">
        <v>172</v>
      </c>
    </row>
    <row r="99" spans="2:65" s="1" customFormat="1" ht="25.5" customHeight="1">
      <c r="B99" s="36"/>
      <c r="C99" s="157" t="s">
        <v>146</v>
      </c>
      <c r="D99" s="157" t="s">
        <v>113</v>
      </c>
      <c r="E99" s="158" t="s">
        <v>427</v>
      </c>
      <c r="F99" s="159" t="s">
        <v>428</v>
      </c>
      <c r="G99" s="160" t="s">
        <v>133</v>
      </c>
      <c r="H99" s="161">
        <v>2.7</v>
      </c>
      <c r="I99" s="162"/>
      <c r="J99" s="163">
        <f t="shared" si="0"/>
        <v>0</v>
      </c>
      <c r="K99" s="159" t="s">
        <v>117</v>
      </c>
      <c r="L99" s="56"/>
      <c r="M99" s="164" t="s">
        <v>21</v>
      </c>
      <c r="N99" s="165" t="s">
        <v>40</v>
      </c>
      <c r="O99" s="37"/>
      <c r="P99" s="166">
        <f t="shared" si="1"/>
        <v>0</v>
      </c>
      <c r="Q99" s="166">
        <v>0</v>
      </c>
      <c r="R99" s="166">
        <f t="shared" si="2"/>
        <v>0</v>
      </c>
      <c r="S99" s="166">
        <v>0</v>
      </c>
      <c r="T99" s="167">
        <f t="shared" si="3"/>
        <v>0</v>
      </c>
      <c r="AR99" s="19" t="s">
        <v>118</v>
      </c>
      <c r="AT99" s="19" t="s">
        <v>113</v>
      </c>
      <c r="AU99" s="19" t="s">
        <v>76</v>
      </c>
      <c r="AY99" s="19" t="s">
        <v>119</v>
      </c>
      <c r="BE99" s="168">
        <f t="shared" si="4"/>
        <v>0</v>
      </c>
      <c r="BF99" s="168">
        <f t="shared" si="5"/>
        <v>0</v>
      </c>
      <c r="BG99" s="168">
        <f t="shared" si="6"/>
        <v>0</v>
      </c>
      <c r="BH99" s="168">
        <f t="shared" si="7"/>
        <v>0</v>
      </c>
      <c r="BI99" s="168">
        <f t="shared" si="8"/>
        <v>0</v>
      </c>
      <c r="BJ99" s="19" t="s">
        <v>76</v>
      </c>
      <c r="BK99" s="168">
        <f t="shared" si="9"/>
        <v>0</v>
      </c>
      <c r="BL99" s="19" t="s">
        <v>118</v>
      </c>
      <c r="BM99" s="19" t="s">
        <v>175</v>
      </c>
    </row>
    <row r="100" spans="2:65" s="9" customFormat="1" ht="37.35" customHeight="1">
      <c r="B100" s="192"/>
      <c r="C100" s="193"/>
      <c r="D100" s="194" t="s">
        <v>68</v>
      </c>
      <c r="E100" s="195" t="s">
        <v>429</v>
      </c>
      <c r="F100" s="195" t="s">
        <v>430</v>
      </c>
      <c r="G100" s="193"/>
      <c r="H100" s="193"/>
      <c r="I100" s="196"/>
      <c r="J100" s="197">
        <f>BK100</f>
        <v>0</v>
      </c>
      <c r="K100" s="193"/>
      <c r="L100" s="198"/>
      <c r="M100" s="199"/>
      <c r="N100" s="200"/>
      <c r="O100" s="200"/>
      <c r="P100" s="201">
        <f>SUM(P101:P122)</f>
        <v>0</v>
      </c>
      <c r="Q100" s="200"/>
      <c r="R100" s="201">
        <f>SUM(R101:R122)</f>
        <v>0</v>
      </c>
      <c r="S100" s="200"/>
      <c r="T100" s="202">
        <f>SUM(T101:T122)</f>
        <v>0</v>
      </c>
      <c r="AR100" s="203" t="s">
        <v>76</v>
      </c>
      <c r="AT100" s="204" t="s">
        <v>68</v>
      </c>
      <c r="AU100" s="204" t="s">
        <v>69</v>
      </c>
      <c r="AY100" s="203" t="s">
        <v>119</v>
      </c>
      <c r="BK100" s="205">
        <f>SUM(BK101:BK122)</f>
        <v>0</v>
      </c>
    </row>
    <row r="101" spans="2:65" s="1" customFormat="1" ht="16.5" customHeight="1">
      <c r="B101" s="36"/>
      <c r="C101" s="157" t="s">
        <v>176</v>
      </c>
      <c r="D101" s="157" t="s">
        <v>113</v>
      </c>
      <c r="E101" s="158" t="s">
        <v>403</v>
      </c>
      <c r="F101" s="159" t="s">
        <v>404</v>
      </c>
      <c r="G101" s="160" t="s">
        <v>125</v>
      </c>
      <c r="H101" s="161">
        <v>16</v>
      </c>
      <c r="I101" s="162"/>
      <c r="J101" s="163">
        <f t="shared" ref="J101:J112" si="10">ROUND(I101*H101,2)</f>
        <v>0</v>
      </c>
      <c r="K101" s="159" t="s">
        <v>117</v>
      </c>
      <c r="L101" s="56"/>
      <c r="M101" s="164" t="s">
        <v>21</v>
      </c>
      <c r="N101" s="165" t="s">
        <v>40</v>
      </c>
      <c r="O101" s="37"/>
      <c r="P101" s="166">
        <f t="shared" ref="P101:P112" si="11">O101*H101</f>
        <v>0</v>
      </c>
      <c r="Q101" s="166">
        <v>0</v>
      </c>
      <c r="R101" s="166">
        <f t="shared" ref="R101:R112" si="12">Q101*H101</f>
        <v>0</v>
      </c>
      <c r="S101" s="166">
        <v>0</v>
      </c>
      <c r="T101" s="167">
        <f t="shared" ref="T101:T112" si="13">S101*H101</f>
        <v>0</v>
      </c>
      <c r="AR101" s="19" t="s">
        <v>118</v>
      </c>
      <c r="AT101" s="19" t="s">
        <v>113</v>
      </c>
      <c r="AU101" s="19" t="s">
        <v>76</v>
      </c>
      <c r="AY101" s="19" t="s">
        <v>119</v>
      </c>
      <c r="BE101" s="168">
        <f t="shared" ref="BE101:BE112" si="14">IF(N101="základní",J101,0)</f>
        <v>0</v>
      </c>
      <c r="BF101" s="168">
        <f t="shared" ref="BF101:BF112" si="15">IF(N101="snížená",J101,0)</f>
        <v>0</v>
      </c>
      <c r="BG101" s="168">
        <f t="shared" ref="BG101:BG112" si="16">IF(N101="zákl. přenesená",J101,0)</f>
        <v>0</v>
      </c>
      <c r="BH101" s="168">
        <f t="shared" ref="BH101:BH112" si="17">IF(N101="sníž. přenesená",J101,0)</f>
        <v>0</v>
      </c>
      <c r="BI101" s="168">
        <f t="shared" ref="BI101:BI112" si="18">IF(N101="nulová",J101,0)</f>
        <v>0</v>
      </c>
      <c r="BJ101" s="19" t="s">
        <v>76</v>
      </c>
      <c r="BK101" s="168">
        <f t="shared" ref="BK101:BK112" si="19">ROUND(I101*H101,2)</f>
        <v>0</v>
      </c>
      <c r="BL101" s="19" t="s">
        <v>118</v>
      </c>
      <c r="BM101" s="19" t="s">
        <v>179</v>
      </c>
    </row>
    <row r="102" spans="2:65" s="1" customFormat="1" ht="16.5" customHeight="1">
      <c r="B102" s="36"/>
      <c r="C102" s="157" t="s">
        <v>150</v>
      </c>
      <c r="D102" s="157" t="s">
        <v>113</v>
      </c>
      <c r="E102" s="158" t="s">
        <v>405</v>
      </c>
      <c r="F102" s="159" t="s">
        <v>406</v>
      </c>
      <c r="G102" s="160" t="s">
        <v>157</v>
      </c>
      <c r="H102" s="161">
        <v>48</v>
      </c>
      <c r="I102" s="162"/>
      <c r="J102" s="163">
        <f t="shared" si="10"/>
        <v>0</v>
      </c>
      <c r="K102" s="159" t="s">
        <v>117</v>
      </c>
      <c r="L102" s="56"/>
      <c r="M102" s="164" t="s">
        <v>21</v>
      </c>
      <c r="N102" s="165" t="s">
        <v>40</v>
      </c>
      <c r="O102" s="37"/>
      <c r="P102" s="166">
        <f t="shared" si="11"/>
        <v>0</v>
      </c>
      <c r="Q102" s="166">
        <v>0</v>
      </c>
      <c r="R102" s="166">
        <f t="shared" si="12"/>
        <v>0</v>
      </c>
      <c r="S102" s="166">
        <v>0</v>
      </c>
      <c r="T102" s="167">
        <f t="shared" si="13"/>
        <v>0</v>
      </c>
      <c r="AR102" s="19" t="s">
        <v>118</v>
      </c>
      <c r="AT102" s="19" t="s">
        <v>113</v>
      </c>
      <c r="AU102" s="19" t="s">
        <v>76</v>
      </c>
      <c r="AY102" s="19" t="s">
        <v>119</v>
      </c>
      <c r="BE102" s="168">
        <f t="shared" si="14"/>
        <v>0</v>
      </c>
      <c r="BF102" s="168">
        <f t="shared" si="15"/>
        <v>0</v>
      </c>
      <c r="BG102" s="168">
        <f t="shared" si="16"/>
        <v>0</v>
      </c>
      <c r="BH102" s="168">
        <f t="shared" si="17"/>
        <v>0</v>
      </c>
      <c r="BI102" s="168">
        <f t="shared" si="18"/>
        <v>0</v>
      </c>
      <c r="BJ102" s="19" t="s">
        <v>76</v>
      </c>
      <c r="BK102" s="168">
        <f t="shared" si="19"/>
        <v>0</v>
      </c>
      <c r="BL102" s="19" t="s">
        <v>118</v>
      </c>
      <c r="BM102" s="19" t="s">
        <v>182</v>
      </c>
    </row>
    <row r="103" spans="2:65" s="1" customFormat="1" ht="25.5" customHeight="1">
      <c r="B103" s="36"/>
      <c r="C103" s="157" t="s">
        <v>183</v>
      </c>
      <c r="D103" s="157" t="s">
        <v>113</v>
      </c>
      <c r="E103" s="158" t="s">
        <v>252</v>
      </c>
      <c r="F103" s="159" t="s">
        <v>253</v>
      </c>
      <c r="G103" s="160" t="s">
        <v>133</v>
      </c>
      <c r="H103" s="161">
        <v>24</v>
      </c>
      <c r="I103" s="162"/>
      <c r="J103" s="163">
        <f t="shared" si="10"/>
        <v>0</v>
      </c>
      <c r="K103" s="159" t="s">
        <v>117</v>
      </c>
      <c r="L103" s="56"/>
      <c r="M103" s="164" t="s">
        <v>21</v>
      </c>
      <c r="N103" s="165" t="s">
        <v>40</v>
      </c>
      <c r="O103" s="37"/>
      <c r="P103" s="166">
        <f t="shared" si="11"/>
        <v>0</v>
      </c>
      <c r="Q103" s="166">
        <v>0</v>
      </c>
      <c r="R103" s="166">
        <f t="shared" si="12"/>
        <v>0</v>
      </c>
      <c r="S103" s="166">
        <v>0</v>
      </c>
      <c r="T103" s="167">
        <f t="shared" si="13"/>
        <v>0</v>
      </c>
      <c r="AR103" s="19" t="s">
        <v>118</v>
      </c>
      <c r="AT103" s="19" t="s">
        <v>113</v>
      </c>
      <c r="AU103" s="19" t="s">
        <v>76</v>
      </c>
      <c r="AY103" s="19" t="s">
        <v>119</v>
      </c>
      <c r="BE103" s="168">
        <f t="shared" si="14"/>
        <v>0</v>
      </c>
      <c r="BF103" s="168">
        <f t="shared" si="15"/>
        <v>0</v>
      </c>
      <c r="BG103" s="168">
        <f t="shared" si="16"/>
        <v>0</v>
      </c>
      <c r="BH103" s="168">
        <f t="shared" si="17"/>
        <v>0</v>
      </c>
      <c r="BI103" s="168">
        <f t="shared" si="18"/>
        <v>0</v>
      </c>
      <c r="BJ103" s="19" t="s">
        <v>76</v>
      </c>
      <c r="BK103" s="168">
        <f t="shared" si="19"/>
        <v>0</v>
      </c>
      <c r="BL103" s="19" t="s">
        <v>118</v>
      </c>
      <c r="BM103" s="19" t="s">
        <v>186</v>
      </c>
    </row>
    <row r="104" spans="2:65" s="1" customFormat="1" ht="16.5" customHeight="1">
      <c r="B104" s="36"/>
      <c r="C104" s="157" t="s">
        <v>153</v>
      </c>
      <c r="D104" s="157" t="s">
        <v>113</v>
      </c>
      <c r="E104" s="158" t="s">
        <v>255</v>
      </c>
      <c r="F104" s="159" t="s">
        <v>256</v>
      </c>
      <c r="G104" s="160" t="s">
        <v>133</v>
      </c>
      <c r="H104" s="161">
        <v>24</v>
      </c>
      <c r="I104" s="162"/>
      <c r="J104" s="163">
        <f t="shared" si="10"/>
        <v>0</v>
      </c>
      <c r="K104" s="159" t="s">
        <v>117</v>
      </c>
      <c r="L104" s="56"/>
      <c r="M104" s="164" t="s">
        <v>21</v>
      </c>
      <c r="N104" s="165" t="s">
        <v>40</v>
      </c>
      <c r="O104" s="37"/>
      <c r="P104" s="166">
        <f t="shared" si="11"/>
        <v>0</v>
      </c>
      <c r="Q104" s="166">
        <v>0</v>
      </c>
      <c r="R104" s="166">
        <f t="shared" si="12"/>
        <v>0</v>
      </c>
      <c r="S104" s="166">
        <v>0</v>
      </c>
      <c r="T104" s="167">
        <f t="shared" si="13"/>
        <v>0</v>
      </c>
      <c r="AR104" s="19" t="s">
        <v>118</v>
      </c>
      <c r="AT104" s="19" t="s">
        <v>113</v>
      </c>
      <c r="AU104" s="19" t="s">
        <v>76</v>
      </c>
      <c r="AY104" s="19" t="s">
        <v>119</v>
      </c>
      <c r="BE104" s="168">
        <f t="shared" si="14"/>
        <v>0</v>
      </c>
      <c r="BF104" s="168">
        <f t="shared" si="15"/>
        <v>0</v>
      </c>
      <c r="BG104" s="168">
        <f t="shared" si="16"/>
        <v>0</v>
      </c>
      <c r="BH104" s="168">
        <f t="shared" si="17"/>
        <v>0</v>
      </c>
      <c r="BI104" s="168">
        <f t="shared" si="18"/>
        <v>0</v>
      </c>
      <c r="BJ104" s="19" t="s">
        <v>76</v>
      </c>
      <c r="BK104" s="168">
        <f t="shared" si="19"/>
        <v>0</v>
      </c>
      <c r="BL104" s="19" t="s">
        <v>118</v>
      </c>
      <c r="BM104" s="19" t="s">
        <v>190</v>
      </c>
    </row>
    <row r="105" spans="2:65" s="1" customFormat="1" ht="25.5" customHeight="1">
      <c r="B105" s="36"/>
      <c r="C105" s="157" t="s">
        <v>9</v>
      </c>
      <c r="D105" s="157" t="s">
        <v>113</v>
      </c>
      <c r="E105" s="158" t="s">
        <v>407</v>
      </c>
      <c r="F105" s="159" t="s">
        <v>408</v>
      </c>
      <c r="G105" s="160" t="s">
        <v>125</v>
      </c>
      <c r="H105" s="161">
        <v>9</v>
      </c>
      <c r="I105" s="162"/>
      <c r="J105" s="163">
        <f t="shared" si="10"/>
        <v>0</v>
      </c>
      <c r="K105" s="159" t="s">
        <v>117</v>
      </c>
      <c r="L105" s="56"/>
      <c r="M105" s="164" t="s">
        <v>21</v>
      </c>
      <c r="N105" s="165" t="s">
        <v>40</v>
      </c>
      <c r="O105" s="37"/>
      <c r="P105" s="166">
        <f t="shared" si="11"/>
        <v>0</v>
      </c>
      <c r="Q105" s="166">
        <v>0</v>
      </c>
      <c r="R105" s="166">
        <f t="shared" si="12"/>
        <v>0</v>
      </c>
      <c r="S105" s="166">
        <v>0</v>
      </c>
      <c r="T105" s="167">
        <f t="shared" si="13"/>
        <v>0</v>
      </c>
      <c r="AR105" s="19" t="s">
        <v>118</v>
      </c>
      <c r="AT105" s="19" t="s">
        <v>113</v>
      </c>
      <c r="AU105" s="19" t="s">
        <v>76</v>
      </c>
      <c r="AY105" s="19" t="s">
        <v>119</v>
      </c>
      <c r="BE105" s="168">
        <f t="shared" si="14"/>
        <v>0</v>
      </c>
      <c r="BF105" s="168">
        <f t="shared" si="15"/>
        <v>0</v>
      </c>
      <c r="BG105" s="168">
        <f t="shared" si="16"/>
        <v>0</v>
      </c>
      <c r="BH105" s="168">
        <f t="shared" si="17"/>
        <v>0</v>
      </c>
      <c r="BI105" s="168">
        <f t="shared" si="18"/>
        <v>0</v>
      </c>
      <c r="BJ105" s="19" t="s">
        <v>76</v>
      </c>
      <c r="BK105" s="168">
        <f t="shared" si="19"/>
        <v>0</v>
      </c>
      <c r="BL105" s="19" t="s">
        <v>118</v>
      </c>
      <c r="BM105" s="19" t="s">
        <v>193</v>
      </c>
    </row>
    <row r="106" spans="2:65" s="1" customFormat="1" ht="16.5" customHeight="1">
      <c r="B106" s="36"/>
      <c r="C106" s="157" t="s">
        <v>158</v>
      </c>
      <c r="D106" s="157" t="s">
        <v>113</v>
      </c>
      <c r="E106" s="158" t="s">
        <v>431</v>
      </c>
      <c r="F106" s="159" t="s">
        <v>432</v>
      </c>
      <c r="G106" s="160" t="s">
        <v>125</v>
      </c>
      <c r="H106" s="161">
        <v>8</v>
      </c>
      <c r="I106" s="162"/>
      <c r="J106" s="163">
        <f t="shared" si="10"/>
        <v>0</v>
      </c>
      <c r="K106" s="159" t="s">
        <v>117</v>
      </c>
      <c r="L106" s="56"/>
      <c r="M106" s="164" t="s">
        <v>21</v>
      </c>
      <c r="N106" s="165" t="s">
        <v>40</v>
      </c>
      <c r="O106" s="37"/>
      <c r="P106" s="166">
        <f t="shared" si="11"/>
        <v>0</v>
      </c>
      <c r="Q106" s="166">
        <v>0</v>
      </c>
      <c r="R106" s="166">
        <f t="shared" si="12"/>
        <v>0</v>
      </c>
      <c r="S106" s="166">
        <v>0</v>
      </c>
      <c r="T106" s="167">
        <f t="shared" si="13"/>
        <v>0</v>
      </c>
      <c r="AR106" s="19" t="s">
        <v>118</v>
      </c>
      <c r="AT106" s="19" t="s">
        <v>113</v>
      </c>
      <c r="AU106" s="19" t="s">
        <v>76</v>
      </c>
      <c r="AY106" s="19" t="s">
        <v>119</v>
      </c>
      <c r="BE106" s="168">
        <f t="shared" si="14"/>
        <v>0</v>
      </c>
      <c r="BF106" s="168">
        <f t="shared" si="15"/>
        <v>0</v>
      </c>
      <c r="BG106" s="168">
        <f t="shared" si="16"/>
        <v>0</v>
      </c>
      <c r="BH106" s="168">
        <f t="shared" si="17"/>
        <v>0</v>
      </c>
      <c r="BI106" s="168">
        <f t="shared" si="18"/>
        <v>0</v>
      </c>
      <c r="BJ106" s="19" t="s">
        <v>76</v>
      </c>
      <c r="BK106" s="168">
        <f t="shared" si="19"/>
        <v>0</v>
      </c>
      <c r="BL106" s="19" t="s">
        <v>118</v>
      </c>
      <c r="BM106" s="19" t="s">
        <v>196</v>
      </c>
    </row>
    <row r="107" spans="2:65" s="1" customFormat="1" ht="25.5" customHeight="1">
      <c r="B107" s="36"/>
      <c r="C107" s="157" t="s">
        <v>197</v>
      </c>
      <c r="D107" s="157" t="s">
        <v>113</v>
      </c>
      <c r="E107" s="158" t="s">
        <v>433</v>
      </c>
      <c r="F107" s="159" t="s">
        <v>434</v>
      </c>
      <c r="G107" s="160" t="s">
        <v>125</v>
      </c>
      <c r="H107" s="161">
        <v>9.6</v>
      </c>
      <c r="I107" s="162"/>
      <c r="J107" s="163">
        <f t="shared" si="10"/>
        <v>0</v>
      </c>
      <c r="K107" s="159" t="s">
        <v>117</v>
      </c>
      <c r="L107" s="56"/>
      <c r="M107" s="164" t="s">
        <v>21</v>
      </c>
      <c r="N107" s="165" t="s">
        <v>40</v>
      </c>
      <c r="O107" s="37"/>
      <c r="P107" s="166">
        <f t="shared" si="11"/>
        <v>0</v>
      </c>
      <c r="Q107" s="166">
        <v>0</v>
      </c>
      <c r="R107" s="166">
        <f t="shared" si="12"/>
        <v>0</v>
      </c>
      <c r="S107" s="166">
        <v>0</v>
      </c>
      <c r="T107" s="167">
        <f t="shared" si="13"/>
        <v>0</v>
      </c>
      <c r="AR107" s="19" t="s">
        <v>118</v>
      </c>
      <c r="AT107" s="19" t="s">
        <v>113</v>
      </c>
      <c r="AU107" s="19" t="s">
        <v>76</v>
      </c>
      <c r="AY107" s="19" t="s">
        <v>119</v>
      </c>
      <c r="BE107" s="168">
        <f t="shared" si="14"/>
        <v>0</v>
      </c>
      <c r="BF107" s="168">
        <f t="shared" si="15"/>
        <v>0</v>
      </c>
      <c r="BG107" s="168">
        <f t="shared" si="16"/>
        <v>0</v>
      </c>
      <c r="BH107" s="168">
        <f t="shared" si="17"/>
        <v>0</v>
      </c>
      <c r="BI107" s="168">
        <f t="shared" si="18"/>
        <v>0</v>
      </c>
      <c r="BJ107" s="19" t="s">
        <v>76</v>
      </c>
      <c r="BK107" s="168">
        <f t="shared" si="19"/>
        <v>0</v>
      </c>
      <c r="BL107" s="19" t="s">
        <v>118</v>
      </c>
      <c r="BM107" s="19" t="s">
        <v>200</v>
      </c>
    </row>
    <row r="108" spans="2:65" s="1" customFormat="1" ht="16.5" customHeight="1">
      <c r="B108" s="36"/>
      <c r="C108" s="157" t="s">
        <v>161</v>
      </c>
      <c r="D108" s="157" t="s">
        <v>113</v>
      </c>
      <c r="E108" s="158" t="s">
        <v>411</v>
      </c>
      <c r="F108" s="159" t="s">
        <v>412</v>
      </c>
      <c r="G108" s="160" t="s">
        <v>125</v>
      </c>
      <c r="H108" s="161">
        <v>8</v>
      </c>
      <c r="I108" s="162"/>
      <c r="J108" s="163">
        <f t="shared" si="10"/>
        <v>0</v>
      </c>
      <c r="K108" s="159" t="s">
        <v>117</v>
      </c>
      <c r="L108" s="56"/>
      <c r="M108" s="164" t="s">
        <v>21</v>
      </c>
      <c r="N108" s="165" t="s">
        <v>40</v>
      </c>
      <c r="O108" s="37"/>
      <c r="P108" s="166">
        <f t="shared" si="11"/>
        <v>0</v>
      </c>
      <c r="Q108" s="166">
        <v>0</v>
      </c>
      <c r="R108" s="166">
        <f t="shared" si="12"/>
        <v>0</v>
      </c>
      <c r="S108" s="166">
        <v>0</v>
      </c>
      <c r="T108" s="167">
        <f t="shared" si="13"/>
        <v>0</v>
      </c>
      <c r="AR108" s="19" t="s">
        <v>118</v>
      </c>
      <c r="AT108" s="19" t="s">
        <v>113</v>
      </c>
      <c r="AU108" s="19" t="s">
        <v>76</v>
      </c>
      <c r="AY108" s="19" t="s">
        <v>119</v>
      </c>
      <c r="BE108" s="168">
        <f t="shared" si="14"/>
        <v>0</v>
      </c>
      <c r="BF108" s="168">
        <f t="shared" si="15"/>
        <v>0</v>
      </c>
      <c r="BG108" s="168">
        <f t="shared" si="16"/>
        <v>0</v>
      </c>
      <c r="BH108" s="168">
        <f t="shared" si="17"/>
        <v>0</v>
      </c>
      <c r="BI108" s="168">
        <f t="shared" si="18"/>
        <v>0</v>
      </c>
      <c r="BJ108" s="19" t="s">
        <v>76</v>
      </c>
      <c r="BK108" s="168">
        <f t="shared" si="19"/>
        <v>0</v>
      </c>
      <c r="BL108" s="19" t="s">
        <v>118</v>
      </c>
      <c r="BM108" s="19" t="s">
        <v>203</v>
      </c>
    </row>
    <row r="109" spans="2:65" s="1" customFormat="1" ht="16.5" customHeight="1">
      <c r="B109" s="36"/>
      <c r="C109" s="157" t="s">
        <v>204</v>
      </c>
      <c r="D109" s="157" t="s">
        <v>113</v>
      </c>
      <c r="E109" s="158" t="s">
        <v>413</v>
      </c>
      <c r="F109" s="159" t="s">
        <v>414</v>
      </c>
      <c r="G109" s="160" t="s">
        <v>157</v>
      </c>
      <c r="H109" s="161">
        <v>32</v>
      </c>
      <c r="I109" s="162"/>
      <c r="J109" s="163">
        <f t="shared" si="10"/>
        <v>0</v>
      </c>
      <c r="K109" s="159" t="s">
        <v>117</v>
      </c>
      <c r="L109" s="56"/>
      <c r="M109" s="164" t="s">
        <v>21</v>
      </c>
      <c r="N109" s="165" t="s">
        <v>40</v>
      </c>
      <c r="O109" s="37"/>
      <c r="P109" s="166">
        <f t="shared" si="11"/>
        <v>0</v>
      </c>
      <c r="Q109" s="166">
        <v>0</v>
      </c>
      <c r="R109" s="166">
        <f t="shared" si="12"/>
        <v>0</v>
      </c>
      <c r="S109" s="166">
        <v>0</v>
      </c>
      <c r="T109" s="167">
        <f t="shared" si="13"/>
        <v>0</v>
      </c>
      <c r="AR109" s="19" t="s">
        <v>118</v>
      </c>
      <c r="AT109" s="19" t="s">
        <v>113</v>
      </c>
      <c r="AU109" s="19" t="s">
        <v>76</v>
      </c>
      <c r="AY109" s="19" t="s">
        <v>119</v>
      </c>
      <c r="BE109" s="168">
        <f t="shared" si="14"/>
        <v>0</v>
      </c>
      <c r="BF109" s="168">
        <f t="shared" si="15"/>
        <v>0</v>
      </c>
      <c r="BG109" s="168">
        <f t="shared" si="16"/>
        <v>0</v>
      </c>
      <c r="BH109" s="168">
        <f t="shared" si="17"/>
        <v>0</v>
      </c>
      <c r="BI109" s="168">
        <f t="shared" si="18"/>
        <v>0</v>
      </c>
      <c r="BJ109" s="19" t="s">
        <v>76</v>
      </c>
      <c r="BK109" s="168">
        <f t="shared" si="19"/>
        <v>0</v>
      </c>
      <c r="BL109" s="19" t="s">
        <v>118</v>
      </c>
      <c r="BM109" s="19" t="s">
        <v>207</v>
      </c>
    </row>
    <row r="110" spans="2:65" s="1" customFormat="1" ht="25.5" customHeight="1">
      <c r="B110" s="36"/>
      <c r="C110" s="157" t="s">
        <v>165</v>
      </c>
      <c r="D110" s="157" t="s">
        <v>113</v>
      </c>
      <c r="E110" s="158" t="s">
        <v>415</v>
      </c>
      <c r="F110" s="159" t="s">
        <v>416</v>
      </c>
      <c r="G110" s="160" t="s">
        <v>125</v>
      </c>
      <c r="H110" s="161">
        <v>16</v>
      </c>
      <c r="I110" s="162"/>
      <c r="J110" s="163">
        <f t="shared" si="10"/>
        <v>0</v>
      </c>
      <c r="K110" s="159" t="s">
        <v>21</v>
      </c>
      <c r="L110" s="56"/>
      <c r="M110" s="164" t="s">
        <v>21</v>
      </c>
      <c r="N110" s="165" t="s">
        <v>40</v>
      </c>
      <c r="O110" s="37"/>
      <c r="P110" s="166">
        <f t="shared" si="11"/>
        <v>0</v>
      </c>
      <c r="Q110" s="166">
        <v>0</v>
      </c>
      <c r="R110" s="166">
        <f t="shared" si="12"/>
        <v>0</v>
      </c>
      <c r="S110" s="166">
        <v>0</v>
      </c>
      <c r="T110" s="167">
        <f t="shared" si="13"/>
        <v>0</v>
      </c>
      <c r="AR110" s="19" t="s">
        <v>118</v>
      </c>
      <c r="AT110" s="19" t="s">
        <v>113</v>
      </c>
      <c r="AU110" s="19" t="s">
        <v>76</v>
      </c>
      <c r="AY110" s="19" t="s">
        <v>119</v>
      </c>
      <c r="BE110" s="168">
        <f t="shared" si="14"/>
        <v>0</v>
      </c>
      <c r="BF110" s="168">
        <f t="shared" si="15"/>
        <v>0</v>
      </c>
      <c r="BG110" s="168">
        <f t="shared" si="16"/>
        <v>0</v>
      </c>
      <c r="BH110" s="168">
        <f t="shared" si="17"/>
        <v>0</v>
      </c>
      <c r="BI110" s="168">
        <f t="shared" si="18"/>
        <v>0</v>
      </c>
      <c r="BJ110" s="19" t="s">
        <v>76</v>
      </c>
      <c r="BK110" s="168">
        <f t="shared" si="19"/>
        <v>0</v>
      </c>
      <c r="BL110" s="19" t="s">
        <v>118</v>
      </c>
      <c r="BM110" s="19" t="s">
        <v>210</v>
      </c>
    </row>
    <row r="111" spans="2:65" s="1" customFormat="1" ht="25.5" customHeight="1">
      <c r="B111" s="36"/>
      <c r="C111" s="157" t="s">
        <v>211</v>
      </c>
      <c r="D111" s="157" t="s">
        <v>113</v>
      </c>
      <c r="E111" s="158" t="s">
        <v>417</v>
      </c>
      <c r="F111" s="159" t="s">
        <v>418</v>
      </c>
      <c r="G111" s="160" t="s">
        <v>125</v>
      </c>
      <c r="H111" s="161">
        <v>16</v>
      </c>
      <c r="I111" s="162"/>
      <c r="J111" s="163">
        <f t="shared" si="10"/>
        <v>0</v>
      </c>
      <c r="K111" s="159" t="s">
        <v>21</v>
      </c>
      <c r="L111" s="56"/>
      <c r="M111" s="164" t="s">
        <v>21</v>
      </c>
      <c r="N111" s="165" t="s">
        <v>40</v>
      </c>
      <c r="O111" s="37"/>
      <c r="P111" s="166">
        <f t="shared" si="11"/>
        <v>0</v>
      </c>
      <c r="Q111" s="166">
        <v>0</v>
      </c>
      <c r="R111" s="166">
        <f t="shared" si="12"/>
        <v>0</v>
      </c>
      <c r="S111" s="166">
        <v>0</v>
      </c>
      <c r="T111" s="167">
        <f t="shared" si="13"/>
        <v>0</v>
      </c>
      <c r="AR111" s="19" t="s">
        <v>118</v>
      </c>
      <c r="AT111" s="19" t="s">
        <v>113</v>
      </c>
      <c r="AU111" s="19" t="s">
        <v>76</v>
      </c>
      <c r="AY111" s="19" t="s">
        <v>119</v>
      </c>
      <c r="BE111" s="168">
        <f t="shared" si="14"/>
        <v>0</v>
      </c>
      <c r="BF111" s="168">
        <f t="shared" si="15"/>
        <v>0</v>
      </c>
      <c r="BG111" s="168">
        <f t="shared" si="16"/>
        <v>0</v>
      </c>
      <c r="BH111" s="168">
        <f t="shared" si="17"/>
        <v>0</v>
      </c>
      <c r="BI111" s="168">
        <f t="shared" si="18"/>
        <v>0</v>
      </c>
      <c r="BJ111" s="19" t="s">
        <v>76</v>
      </c>
      <c r="BK111" s="168">
        <f t="shared" si="19"/>
        <v>0</v>
      </c>
      <c r="BL111" s="19" t="s">
        <v>118</v>
      </c>
      <c r="BM111" s="19" t="s">
        <v>214</v>
      </c>
    </row>
    <row r="112" spans="2:65" s="1" customFormat="1" ht="16.5" customHeight="1">
      <c r="B112" s="36"/>
      <c r="C112" s="169" t="s">
        <v>169</v>
      </c>
      <c r="D112" s="169" t="s">
        <v>280</v>
      </c>
      <c r="E112" s="170" t="s">
        <v>435</v>
      </c>
      <c r="F112" s="171" t="s">
        <v>436</v>
      </c>
      <c r="G112" s="172" t="s">
        <v>125</v>
      </c>
      <c r="H112" s="173">
        <v>9.6</v>
      </c>
      <c r="I112" s="174"/>
      <c r="J112" s="175">
        <f t="shared" si="10"/>
        <v>0</v>
      </c>
      <c r="K112" s="171" t="s">
        <v>117</v>
      </c>
      <c r="L112" s="176"/>
      <c r="M112" s="177" t="s">
        <v>21</v>
      </c>
      <c r="N112" s="178" t="s">
        <v>40</v>
      </c>
      <c r="O112" s="37"/>
      <c r="P112" s="166">
        <f t="shared" si="11"/>
        <v>0</v>
      </c>
      <c r="Q112" s="166">
        <v>0</v>
      </c>
      <c r="R112" s="166">
        <f t="shared" si="12"/>
        <v>0</v>
      </c>
      <c r="S112" s="166">
        <v>0</v>
      </c>
      <c r="T112" s="167">
        <f t="shared" si="13"/>
        <v>0</v>
      </c>
      <c r="AR112" s="19" t="s">
        <v>129</v>
      </c>
      <c r="AT112" s="19" t="s">
        <v>280</v>
      </c>
      <c r="AU112" s="19" t="s">
        <v>76</v>
      </c>
      <c r="AY112" s="19" t="s">
        <v>119</v>
      </c>
      <c r="BE112" s="168">
        <f t="shared" si="14"/>
        <v>0</v>
      </c>
      <c r="BF112" s="168">
        <f t="shared" si="15"/>
        <v>0</v>
      </c>
      <c r="BG112" s="168">
        <f t="shared" si="16"/>
        <v>0</v>
      </c>
      <c r="BH112" s="168">
        <f t="shared" si="17"/>
        <v>0</v>
      </c>
      <c r="BI112" s="168">
        <f t="shared" si="18"/>
        <v>0</v>
      </c>
      <c r="BJ112" s="19" t="s">
        <v>76</v>
      </c>
      <c r="BK112" s="168">
        <f t="shared" si="19"/>
        <v>0</v>
      </c>
      <c r="BL112" s="19" t="s">
        <v>118</v>
      </c>
      <c r="BM112" s="19" t="s">
        <v>217</v>
      </c>
    </row>
    <row r="113" spans="2:65" s="1" customFormat="1" ht="27">
      <c r="B113" s="36"/>
      <c r="C113" s="58"/>
      <c r="D113" s="179" t="s">
        <v>356</v>
      </c>
      <c r="E113" s="58"/>
      <c r="F113" s="180" t="s">
        <v>437</v>
      </c>
      <c r="G113" s="58"/>
      <c r="H113" s="58"/>
      <c r="I113" s="144"/>
      <c r="J113" s="58"/>
      <c r="K113" s="58"/>
      <c r="L113" s="56"/>
      <c r="M113" s="181"/>
      <c r="N113" s="37"/>
      <c r="O113" s="37"/>
      <c r="P113" s="37"/>
      <c r="Q113" s="37"/>
      <c r="R113" s="37"/>
      <c r="S113" s="37"/>
      <c r="T113" s="73"/>
      <c r="AT113" s="19" t="s">
        <v>356</v>
      </c>
      <c r="AU113" s="19" t="s">
        <v>76</v>
      </c>
    </row>
    <row r="114" spans="2:65" s="1" customFormat="1" ht="16.5" customHeight="1">
      <c r="B114" s="36"/>
      <c r="C114" s="169" t="s">
        <v>218</v>
      </c>
      <c r="D114" s="169" t="s">
        <v>280</v>
      </c>
      <c r="E114" s="170" t="s">
        <v>438</v>
      </c>
      <c r="F114" s="171" t="s">
        <v>439</v>
      </c>
      <c r="G114" s="172" t="s">
        <v>116</v>
      </c>
      <c r="H114" s="173">
        <v>8</v>
      </c>
      <c r="I114" s="174"/>
      <c r="J114" s="175">
        <f t="shared" ref="J114:J122" si="20">ROUND(I114*H114,2)</f>
        <v>0</v>
      </c>
      <c r="K114" s="171" t="s">
        <v>21</v>
      </c>
      <c r="L114" s="176"/>
      <c r="M114" s="177" t="s">
        <v>21</v>
      </c>
      <c r="N114" s="178" t="s">
        <v>40</v>
      </c>
      <c r="O114" s="37"/>
      <c r="P114" s="166">
        <f t="shared" ref="P114:P122" si="21">O114*H114</f>
        <v>0</v>
      </c>
      <c r="Q114" s="166">
        <v>0</v>
      </c>
      <c r="R114" s="166">
        <f t="shared" ref="R114:R122" si="22">Q114*H114</f>
        <v>0</v>
      </c>
      <c r="S114" s="166">
        <v>0</v>
      </c>
      <c r="T114" s="167">
        <f t="shared" ref="T114:T122" si="23">S114*H114</f>
        <v>0</v>
      </c>
      <c r="AR114" s="19" t="s">
        <v>129</v>
      </c>
      <c r="AT114" s="19" t="s">
        <v>280</v>
      </c>
      <c r="AU114" s="19" t="s">
        <v>76</v>
      </c>
      <c r="AY114" s="19" t="s">
        <v>119</v>
      </c>
      <c r="BE114" s="168">
        <f t="shared" ref="BE114:BE122" si="24">IF(N114="základní",J114,0)</f>
        <v>0</v>
      </c>
      <c r="BF114" s="168">
        <f t="shared" ref="BF114:BF122" si="25">IF(N114="snížená",J114,0)</f>
        <v>0</v>
      </c>
      <c r="BG114" s="168">
        <f t="shared" ref="BG114:BG122" si="26">IF(N114="zákl. přenesená",J114,0)</f>
        <v>0</v>
      </c>
      <c r="BH114" s="168">
        <f t="shared" ref="BH114:BH122" si="27">IF(N114="sníž. přenesená",J114,0)</f>
        <v>0</v>
      </c>
      <c r="BI114" s="168">
        <f t="shared" ref="BI114:BI122" si="28">IF(N114="nulová",J114,0)</f>
        <v>0</v>
      </c>
      <c r="BJ114" s="19" t="s">
        <v>76</v>
      </c>
      <c r="BK114" s="168">
        <f t="shared" ref="BK114:BK122" si="29">ROUND(I114*H114,2)</f>
        <v>0</v>
      </c>
      <c r="BL114" s="19" t="s">
        <v>118</v>
      </c>
      <c r="BM114" s="19" t="s">
        <v>221</v>
      </c>
    </row>
    <row r="115" spans="2:65" s="1" customFormat="1" ht="25.5" customHeight="1">
      <c r="B115" s="36"/>
      <c r="C115" s="157" t="s">
        <v>172</v>
      </c>
      <c r="D115" s="157" t="s">
        <v>113</v>
      </c>
      <c r="E115" s="158" t="s">
        <v>289</v>
      </c>
      <c r="F115" s="159" t="s">
        <v>290</v>
      </c>
      <c r="G115" s="160" t="s">
        <v>133</v>
      </c>
      <c r="H115" s="161">
        <v>14.496</v>
      </c>
      <c r="I115" s="162"/>
      <c r="J115" s="163">
        <f t="shared" si="20"/>
        <v>0</v>
      </c>
      <c r="K115" s="159" t="s">
        <v>117</v>
      </c>
      <c r="L115" s="56"/>
      <c r="M115" s="164" t="s">
        <v>21</v>
      </c>
      <c r="N115" s="165" t="s">
        <v>40</v>
      </c>
      <c r="O115" s="37"/>
      <c r="P115" s="166">
        <f t="shared" si="21"/>
        <v>0</v>
      </c>
      <c r="Q115" s="166">
        <v>0</v>
      </c>
      <c r="R115" s="166">
        <f t="shared" si="22"/>
        <v>0</v>
      </c>
      <c r="S115" s="166">
        <v>0</v>
      </c>
      <c r="T115" s="167">
        <f t="shared" si="23"/>
        <v>0</v>
      </c>
      <c r="AR115" s="19" t="s">
        <v>118</v>
      </c>
      <c r="AT115" s="19" t="s">
        <v>113</v>
      </c>
      <c r="AU115" s="19" t="s">
        <v>76</v>
      </c>
      <c r="AY115" s="19" t="s">
        <v>119</v>
      </c>
      <c r="BE115" s="168">
        <f t="shared" si="24"/>
        <v>0</v>
      </c>
      <c r="BF115" s="168">
        <f t="shared" si="25"/>
        <v>0</v>
      </c>
      <c r="BG115" s="168">
        <f t="shared" si="26"/>
        <v>0</v>
      </c>
      <c r="BH115" s="168">
        <f t="shared" si="27"/>
        <v>0</v>
      </c>
      <c r="BI115" s="168">
        <f t="shared" si="28"/>
        <v>0</v>
      </c>
      <c r="BJ115" s="19" t="s">
        <v>76</v>
      </c>
      <c r="BK115" s="168">
        <f t="shared" si="29"/>
        <v>0</v>
      </c>
      <c r="BL115" s="19" t="s">
        <v>118</v>
      </c>
      <c r="BM115" s="19" t="s">
        <v>224</v>
      </c>
    </row>
    <row r="116" spans="2:65" s="1" customFormat="1" ht="25.5" customHeight="1">
      <c r="B116" s="36"/>
      <c r="C116" s="157" t="s">
        <v>225</v>
      </c>
      <c r="D116" s="157" t="s">
        <v>113</v>
      </c>
      <c r="E116" s="158" t="s">
        <v>440</v>
      </c>
      <c r="F116" s="159" t="s">
        <v>441</v>
      </c>
      <c r="G116" s="160" t="s">
        <v>133</v>
      </c>
      <c r="H116" s="161">
        <v>2174.4</v>
      </c>
      <c r="I116" s="162"/>
      <c r="J116" s="163">
        <f t="shared" si="20"/>
        <v>0</v>
      </c>
      <c r="K116" s="159" t="s">
        <v>117</v>
      </c>
      <c r="L116" s="56"/>
      <c r="M116" s="164" t="s">
        <v>21</v>
      </c>
      <c r="N116" s="165" t="s">
        <v>40</v>
      </c>
      <c r="O116" s="37"/>
      <c r="P116" s="166">
        <f t="shared" si="21"/>
        <v>0</v>
      </c>
      <c r="Q116" s="166">
        <v>0</v>
      </c>
      <c r="R116" s="166">
        <f t="shared" si="22"/>
        <v>0</v>
      </c>
      <c r="S116" s="166">
        <v>0</v>
      </c>
      <c r="T116" s="167">
        <f t="shared" si="23"/>
        <v>0</v>
      </c>
      <c r="AR116" s="19" t="s">
        <v>118</v>
      </c>
      <c r="AT116" s="19" t="s">
        <v>113</v>
      </c>
      <c r="AU116" s="19" t="s">
        <v>76</v>
      </c>
      <c r="AY116" s="19" t="s">
        <v>119</v>
      </c>
      <c r="BE116" s="168">
        <f t="shared" si="24"/>
        <v>0</v>
      </c>
      <c r="BF116" s="168">
        <f t="shared" si="25"/>
        <v>0</v>
      </c>
      <c r="BG116" s="168">
        <f t="shared" si="26"/>
        <v>0</v>
      </c>
      <c r="BH116" s="168">
        <f t="shared" si="27"/>
        <v>0</v>
      </c>
      <c r="BI116" s="168">
        <f t="shared" si="28"/>
        <v>0</v>
      </c>
      <c r="BJ116" s="19" t="s">
        <v>76</v>
      </c>
      <c r="BK116" s="168">
        <f t="shared" si="29"/>
        <v>0</v>
      </c>
      <c r="BL116" s="19" t="s">
        <v>118</v>
      </c>
      <c r="BM116" s="19" t="s">
        <v>228</v>
      </c>
    </row>
    <row r="117" spans="2:65" s="1" customFormat="1" ht="16.5" customHeight="1">
      <c r="B117" s="36"/>
      <c r="C117" s="169" t="s">
        <v>175</v>
      </c>
      <c r="D117" s="169" t="s">
        <v>280</v>
      </c>
      <c r="E117" s="170" t="s">
        <v>419</v>
      </c>
      <c r="F117" s="171" t="s">
        <v>420</v>
      </c>
      <c r="G117" s="172" t="s">
        <v>133</v>
      </c>
      <c r="H117" s="173">
        <v>9.6</v>
      </c>
      <c r="I117" s="174"/>
      <c r="J117" s="175">
        <f t="shared" si="20"/>
        <v>0</v>
      </c>
      <c r="K117" s="171" t="s">
        <v>117</v>
      </c>
      <c r="L117" s="176"/>
      <c r="M117" s="177" t="s">
        <v>21</v>
      </c>
      <c r="N117" s="178" t="s">
        <v>40</v>
      </c>
      <c r="O117" s="37"/>
      <c r="P117" s="166">
        <f t="shared" si="21"/>
        <v>0</v>
      </c>
      <c r="Q117" s="166">
        <v>0</v>
      </c>
      <c r="R117" s="166">
        <f t="shared" si="22"/>
        <v>0</v>
      </c>
      <c r="S117" s="166">
        <v>0</v>
      </c>
      <c r="T117" s="167">
        <f t="shared" si="23"/>
        <v>0</v>
      </c>
      <c r="AR117" s="19" t="s">
        <v>129</v>
      </c>
      <c r="AT117" s="19" t="s">
        <v>280</v>
      </c>
      <c r="AU117" s="19" t="s">
        <v>76</v>
      </c>
      <c r="AY117" s="19" t="s">
        <v>119</v>
      </c>
      <c r="BE117" s="168">
        <f t="shared" si="24"/>
        <v>0</v>
      </c>
      <c r="BF117" s="168">
        <f t="shared" si="25"/>
        <v>0</v>
      </c>
      <c r="BG117" s="168">
        <f t="shared" si="26"/>
        <v>0</v>
      </c>
      <c r="BH117" s="168">
        <f t="shared" si="27"/>
        <v>0</v>
      </c>
      <c r="BI117" s="168">
        <f t="shared" si="28"/>
        <v>0</v>
      </c>
      <c r="BJ117" s="19" t="s">
        <v>76</v>
      </c>
      <c r="BK117" s="168">
        <f t="shared" si="29"/>
        <v>0</v>
      </c>
      <c r="BL117" s="19" t="s">
        <v>118</v>
      </c>
      <c r="BM117" s="19" t="s">
        <v>231</v>
      </c>
    </row>
    <row r="118" spans="2:65" s="1" customFormat="1" ht="16.5" customHeight="1">
      <c r="B118" s="36"/>
      <c r="C118" s="169" t="s">
        <v>232</v>
      </c>
      <c r="D118" s="169" t="s">
        <v>280</v>
      </c>
      <c r="E118" s="170" t="s">
        <v>421</v>
      </c>
      <c r="F118" s="171" t="s">
        <v>422</v>
      </c>
      <c r="G118" s="172" t="s">
        <v>133</v>
      </c>
      <c r="H118" s="173">
        <v>4</v>
      </c>
      <c r="I118" s="174"/>
      <c r="J118" s="175">
        <f t="shared" si="20"/>
        <v>0</v>
      </c>
      <c r="K118" s="171" t="s">
        <v>117</v>
      </c>
      <c r="L118" s="176"/>
      <c r="M118" s="177" t="s">
        <v>21</v>
      </c>
      <c r="N118" s="178" t="s">
        <v>40</v>
      </c>
      <c r="O118" s="37"/>
      <c r="P118" s="166">
        <f t="shared" si="21"/>
        <v>0</v>
      </c>
      <c r="Q118" s="166">
        <v>0</v>
      </c>
      <c r="R118" s="166">
        <f t="shared" si="22"/>
        <v>0</v>
      </c>
      <c r="S118" s="166">
        <v>0</v>
      </c>
      <c r="T118" s="167">
        <f t="shared" si="23"/>
        <v>0</v>
      </c>
      <c r="AR118" s="19" t="s">
        <v>129</v>
      </c>
      <c r="AT118" s="19" t="s">
        <v>280</v>
      </c>
      <c r="AU118" s="19" t="s">
        <v>76</v>
      </c>
      <c r="AY118" s="19" t="s">
        <v>119</v>
      </c>
      <c r="BE118" s="168">
        <f t="shared" si="24"/>
        <v>0</v>
      </c>
      <c r="BF118" s="168">
        <f t="shared" si="25"/>
        <v>0</v>
      </c>
      <c r="BG118" s="168">
        <f t="shared" si="26"/>
        <v>0</v>
      </c>
      <c r="BH118" s="168">
        <f t="shared" si="27"/>
        <v>0</v>
      </c>
      <c r="BI118" s="168">
        <f t="shared" si="28"/>
        <v>0</v>
      </c>
      <c r="BJ118" s="19" t="s">
        <v>76</v>
      </c>
      <c r="BK118" s="168">
        <f t="shared" si="29"/>
        <v>0</v>
      </c>
      <c r="BL118" s="19" t="s">
        <v>118</v>
      </c>
      <c r="BM118" s="19" t="s">
        <v>235</v>
      </c>
    </row>
    <row r="119" spans="2:65" s="1" customFormat="1" ht="16.5" customHeight="1">
      <c r="B119" s="36"/>
      <c r="C119" s="169" t="s">
        <v>179</v>
      </c>
      <c r="D119" s="169" t="s">
        <v>280</v>
      </c>
      <c r="E119" s="170" t="s">
        <v>423</v>
      </c>
      <c r="F119" s="171" t="s">
        <v>424</v>
      </c>
      <c r="G119" s="172" t="s">
        <v>189</v>
      </c>
      <c r="H119" s="173">
        <v>3.5840000000000001</v>
      </c>
      <c r="I119" s="174"/>
      <c r="J119" s="175">
        <f t="shared" si="20"/>
        <v>0</v>
      </c>
      <c r="K119" s="171" t="s">
        <v>117</v>
      </c>
      <c r="L119" s="176"/>
      <c r="M119" s="177" t="s">
        <v>21</v>
      </c>
      <c r="N119" s="178" t="s">
        <v>40</v>
      </c>
      <c r="O119" s="37"/>
      <c r="P119" s="166">
        <f t="shared" si="21"/>
        <v>0</v>
      </c>
      <c r="Q119" s="166">
        <v>0</v>
      </c>
      <c r="R119" s="166">
        <f t="shared" si="22"/>
        <v>0</v>
      </c>
      <c r="S119" s="166">
        <v>0</v>
      </c>
      <c r="T119" s="167">
        <f t="shared" si="23"/>
        <v>0</v>
      </c>
      <c r="AR119" s="19" t="s">
        <v>129</v>
      </c>
      <c r="AT119" s="19" t="s">
        <v>280</v>
      </c>
      <c r="AU119" s="19" t="s">
        <v>76</v>
      </c>
      <c r="AY119" s="19" t="s">
        <v>119</v>
      </c>
      <c r="BE119" s="168">
        <f t="shared" si="24"/>
        <v>0</v>
      </c>
      <c r="BF119" s="168">
        <f t="shared" si="25"/>
        <v>0</v>
      </c>
      <c r="BG119" s="168">
        <f t="shared" si="26"/>
        <v>0</v>
      </c>
      <c r="BH119" s="168">
        <f t="shared" si="27"/>
        <v>0</v>
      </c>
      <c r="BI119" s="168">
        <f t="shared" si="28"/>
        <v>0</v>
      </c>
      <c r="BJ119" s="19" t="s">
        <v>76</v>
      </c>
      <c r="BK119" s="168">
        <f t="shared" si="29"/>
        <v>0</v>
      </c>
      <c r="BL119" s="19" t="s">
        <v>118</v>
      </c>
      <c r="BM119" s="19" t="s">
        <v>238</v>
      </c>
    </row>
    <row r="120" spans="2:65" s="1" customFormat="1" ht="25.5" customHeight="1">
      <c r="B120" s="36"/>
      <c r="C120" s="157" t="s">
        <v>239</v>
      </c>
      <c r="D120" s="157" t="s">
        <v>113</v>
      </c>
      <c r="E120" s="158" t="s">
        <v>252</v>
      </c>
      <c r="F120" s="159" t="s">
        <v>253</v>
      </c>
      <c r="G120" s="160" t="s">
        <v>133</v>
      </c>
      <c r="H120" s="161">
        <v>22.56</v>
      </c>
      <c r="I120" s="162"/>
      <c r="J120" s="163">
        <f t="shared" si="20"/>
        <v>0</v>
      </c>
      <c r="K120" s="159" t="s">
        <v>117</v>
      </c>
      <c r="L120" s="56"/>
      <c r="M120" s="164" t="s">
        <v>21</v>
      </c>
      <c r="N120" s="165" t="s">
        <v>40</v>
      </c>
      <c r="O120" s="37"/>
      <c r="P120" s="166">
        <f t="shared" si="21"/>
        <v>0</v>
      </c>
      <c r="Q120" s="166">
        <v>0</v>
      </c>
      <c r="R120" s="166">
        <f t="shared" si="22"/>
        <v>0</v>
      </c>
      <c r="S120" s="166">
        <v>0</v>
      </c>
      <c r="T120" s="167">
        <f t="shared" si="23"/>
        <v>0</v>
      </c>
      <c r="AR120" s="19" t="s">
        <v>118</v>
      </c>
      <c r="AT120" s="19" t="s">
        <v>113</v>
      </c>
      <c r="AU120" s="19" t="s">
        <v>76</v>
      </c>
      <c r="AY120" s="19" t="s">
        <v>119</v>
      </c>
      <c r="BE120" s="168">
        <f t="shared" si="24"/>
        <v>0</v>
      </c>
      <c r="BF120" s="168">
        <f t="shared" si="25"/>
        <v>0</v>
      </c>
      <c r="BG120" s="168">
        <f t="shared" si="26"/>
        <v>0</v>
      </c>
      <c r="BH120" s="168">
        <f t="shared" si="27"/>
        <v>0</v>
      </c>
      <c r="BI120" s="168">
        <f t="shared" si="28"/>
        <v>0</v>
      </c>
      <c r="BJ120" s="19" t="s">
        <v>76</v>
      </c>
      <c r="BK120" s="168">
        <f t="shared" si="29"/>
        <v>0</v>
      </c>
      <c r="BL120" s="19" t="s">
        <v>118</v>
      </c>
      <c r="BM120" s="19" t="s">
        <v>242</v>
      </c>
    </row>
    <row r="121" spans="2:65" s="1" customFormat="1" ht="16.5" customHeight="1">
      <c r="B121" s="36"/>
      <c r="C121" s="169" t="s">
        <v>182</v>
      </c>
      <c r="D121" s="169" t="s">
        <v>280</v>
      </c>
      <c r="E121" s="170" t="s">
        <v>425</v>
      </c>
      <c r="F121" s="171" t="s">
        <v>426</v>
      </c>
      <c r="G121" s="172" t="s">
        <v>116</v>
      </c>
      <c r="H121" s="173">
        <v>2</v>
      </c>
      <c r="I121" s="174"/>
      <c r="J121" s="175">
        <f t="shared" si="20"/>
        <v>0</v>
      </c>
      <c r="K121" s="171" t="s">
        <v>117</v>
      </c>
      <c r="L121" s="176"/>
      <c r="M121" s="177" t="s">
        <v>21</v>
      </c>
      <c r="N121" s="178" t="s">
        <v>40</v>
      </c>
      <c r="O121" s="37"/>
      <c r="P121" s="166">
        <f t="shared" si="21"/>
        <v>0</v>
      </c>
      <c r="Q121" s="166">
        <v>0</v>
      </c>
      <c r="R121" s="166">
        <f t="shared" si="22"/>
        <v>0</v>
      </c>
      <c r="S121" s="166">
        <v>0</v>
      </c>
      <c r="T121" s="167">
        <f t="shared" si="23"/>
        <v>0</v>
      </c>
      <c r="AR121" s="19" t="s">
        <v>129</v>
      </c>
      <c r="AT121" s="19" t="s">
        <v>280</v>
      </c>
      <c r="AU121" s="19" t="s">
        <v>76</v>
      </c>
      <c r="AY121" s="19" t="s">
        <v>119</v>
      </c>
      <c r="BE121" s="168">
        <f t="shared" si="24"/>
        <v>0</v>
      </c>
      <c r="BF121" s="168">
        <f t="shared" si="25"/>
        <v>0</v>
      </c>
      <c r="BG121" s="168">
        <f t="shared" si="26"/>
        <v>0</v>
      </c>
      <c r="BH121" s="168">
        <f t="shared" si="27"/>
        <v>0</v>
      </c>
      <c r="BI121" s="168">
        <f t="shared" si="28"/>
        <v>0</v>
      </c>
      <c r="BJ121" s="19" t="s">
        <v>76</v>
      </c>
      <c r="BK121" s="168">
        <f t="shared" si="29"/>
        <v>0</v>
      </c>
      <c r="BL121" s="19" t="s">
        <v>118</v>
      </c>
      <c r="BM121" s="19" t="s">
        <v>245</v>
      </c>
    </row>
    <row r="122" spans="2:65" s="1" customFormat="1" ht="25.5" customHeight="1">
      <c r="B122" s="36"/>
      <c r="C122" s="157" t="s">
        <v>246</v>
      </c>
      <c r="D122" s="157" t="s">
        <v>113</v>
      </c>
      <c r="E122" s="158" t="s">
        <v>427</v>
      </c>
      <c r="F122" s="159" t="s">
        <v>428</v>
      </c>
      <c r="G122" s="160" t="s">
        <v>133</v>
      </c>
      <c r="H122" s="161">
        <v>2.7</v>
      </c>
      <c r="I122" s="162"/>
      <c r="J122" s="163">
        <f t="shared" si="20"/>
        <v>0</v>
      </c>
      <c r="K122" s="159" t="s">
        <v>117</v>
      </c>
      <c r="L122" s="56"/>
      <c r="M122" s="164" t="s">
        <v>21</v>
      </c>
      <c r="N122" s="165" t="s">
        <v>40</v>
      </c>
      <c r="O122" s="37"/>
      <c r="P122" s="166">
        <f t="shared" si="21"/>
        <v>0</v>
      </c>
      <c r="Q122" s="166">
        <v>0</v>
      </c>
      <c r="R122" s="166">
        <f t="shared" si="22"/>
        <v>0</v>
      </c>
      <c r="S122" s="166">
        <v>0</v>
      </c>
      <c r="T122" s="167">
        <f t="shared" si="23"/>
        <v>0</v>
      </c>
      <c r="AR122" s="19" t="s">
        <v>118</v>
      </c>
      <c r="AT122" s="19" t="s">
        <v>113</v>
      </c>
      <c r="AU122" s="19" t="s">
        <v>76</v>
      </c>
      <c r="AY122" s="19" t="s">
        <v>119</v>
      </c>
      <c r="BE122" s="168">
        <f t="shared" si="24"/>
        <v>0</v>
      </c>
      <c r="BF122" s="168">
        <f t="shared" si="25"/>
        <v>0</v>
      </c>
      <c r="BG122" s="168">
        <f t="shared" si="26"/>
        <v>0</v>
      </c>
      <c r="BH122" s="168">
        <f t="shared" si="27"/>
        <v>0</v>
      </c>
      <c r="BI122" s="168">
        <f t="shared" si="28"/>
        <v>0</v>
      </c>
      <c r="BJ122" s="19" t="s">
        <v>76</v>
      </c>
      <c r="BK122" s="168">
        <f t="shared" si="29"/>
        <v>0</v>
      </c>
      <c r="BL122" s="19" t="s">
        <v>118</v>
      </c>
      <c r="BM122" s="19" t="s">
        <v>247</v>
      </c>
    </row>
    <row r="123" spans="2:65" s="9" customFormat="1" ht="37.35" customHeight="1">
      <c r="B123" s="192"/>
      <c r="C123" s="193"/>
      <c r="D123" s="194" t="s">
        <v>68</v>
      </c>
      <c r="E123" s="195" t="s">
        <v>442</v>
      </c>
      <c r="F123" s="195" t="s">
        <v>443</v>
      </c>
      <c r="G123" s="193"/>
      <c r="H123" s="193"/>
      <c r="I123" s="196"/>
      <c r="J123" s="197">
        <f>BK123</f>
        <v>0</v>
      </c>
      <c r="K123" s="193"/>
      <c r="L123" s="198"/>
      <c r="M123" s="199"/>
      <c r="N123" s="200"/>
      <c r="O123" s="200"/>
      <c r="P123" s="201">
        <f>SUM(P124:P140)</f>
        <v>0</v>
      </c>
      <c r="Q123" s="200"/>
      <c r="R123" s="201">
        <f>SUM(R124:R140)</f>
        <v>0</v>
      </c>
      <c r="S123" s="200"/>
      <c r="T123" s="202">
        <f>SUM(T124:T140)</f>
        <v>0</v>
      </c>
      <c r="AR123" s="203" t="s">
        <v>76</v>
      </c>
      <c r="AT123" s="204" t="s">
        <v>68</v>
      </c>
      <c r="AU123" s="204" t="s">
        <v>69</v>
      </c>
      <c r="AY123" s="203" t="s">
        <v>119</v>
      </c>
      <c r="BK123" s="205">
        <f>SUM(BK124:BK140)</f>
        <v>0</v>
      </c>
    </row>
    <row r="124" spans="2:65" s="1" customFormat="1" ht="16.5" customHeight="1">
      <c r="B124" s="36"/>
      <c r="C124" s="157" t="s">
        <v>186</v>
      </c>
      <c r="D124" s="157" t="s">
        <v>113</v>
      </c>
      <c r="E124" s="158" t="s">
        <v>444</v>
      </c>
      <c r="F124" s="159" t="s">
        <v>445</v>
      </c>
      <c r="G124" s="160" t="s">
        <v>157</v>
      </c>
      <c r="H124" s="161">
        <v>13.52</v>
      </c>
      <c r="I124" s="162"/>
      <c r="J124" s="163">
        <f t="shared" ref="J124:J140" si="30">ROUND(I124*H124,2)</f>
        <v>0</v>
      </c>
      <c r="K124" s="159" t="s">
        <v>117</v>
      </c>
      <c r="L124" s="56"/>
      <c r="M124" s="164" t="s">
        <v>21</v>
      </c>
      <c r="N124" s="165" t="s">
        <v>40</v>
      </c>
      <c r="O124" s="37"/>
      <c r="P124" s="166">
        <f t="shared" ref="P124:P140" si="31">O124*H124</f>
        <v>0</v>
      </c>
      <c r="Q124" s="166">
        <v>0</v>
      </c>
      <c r="R124" s="166">
        <f t="shared" ref="R124:R140" si="32">Q124*H124</f>
        <v>0</v>
      </c>
      <c r="S124" s="166">
        <v>0</v>
      </c>
      <c r="T124" s="167">
        <f t="shared" ref="T124:T140" si="33">S124*H124</f>
        <v>0</v>
      </c>
      <c r="AR124" s="19" t="s">
        <v>118</v>
      </c>
      <c r="AT124" s="19" t="s">
        <v>113</v>
      </c>
      <c r="AU124" s="19" t="s">
        <v>76</v>
      </c>
      <c r="AY124" s="19" t="s">
        <v>119</v>
      </c>
      <c r="BE124" s="168">
        <f t="shared" ref="BE124:BE140" si="34">IF(N124="základní",J124,0)</f>
        <v>0</v>
      </c>
      <c r="BF124" s="168">
        <f t="shared" ref="BF124:BF140" si="35">IF(N124="snížená",J124,0)</f>
        <v>0</v>
      </c>
      <c r="BG124" s="168">
        <f t="shared" ref="BG124:BG140" si="36">IF(N124="zákl. přenesená",J124,0)</f>
        <v>0</v>
      </c>
      <c r="BH124" s="168">
        <f t="shared" ref="BH124:BH140" si="37">IF(N124="sníž. přenesená",J124,0)</f>
        <v>0</v>
      </c>
      <c r="BI124" s="168">
        <f t="shared" ref="BI124:BI140" si="38">IF(N124="nulová",J124,0)</f>
        <v>0</v>
      </c>
      <c r="BJ124" s="19" t="s">
        <v>76</v>
      </c>
      <c r="BK124" s="168">
        <f t="shared" ref="BK124:BK140" si="39">ROUND(I124*H124,2)</f>
        <v>0</v>
      </c>
      <c r="BL124" s="19" t="s">
        <v>118</v>
      </c>
      <c r="BM124" s="19" t="s">
        <v>250</v>
      </c>
    </row>
    <row r="125" spans="2:65" s="1" customFormat="1" ht="25.5" customHeight="1">
      <c r="B125" s="36"/>
      <c r="C125" s="157" t="s">
        <v>251</v>
      </c>
      <c r="D125" s="157" t="s">
        <v>113</v>
      </c>
      <c r="E125" s="158" t="s">
        <v>262</v>
      </c>
      <c r="F125" s="159" t="s">
        <v>263</v>
      </c>
      <c r="G125" s="160" t="s">
        <v>133</v>
      </c>
      <c r="H125" s="161">
        <v>0.98</v>
      </c>
      <c r="I125" s="162"/>
      <c r="J125" s="163">
        <f t="shared" si="30"/>
        <v>0</v>
      </c>
      <c r="K125" s="159" t="s">
        <v>117</v>
      </c>
      <c r="L125" s="56"/>
      <c r="M125" s="164" t="s">
        <v>21</v>
      </c>
      <c r="N125" s="165" t="s">
        <v>40</v>
      </c>
      <c r="O125" s="37"/>
      <c r="P125" s="166">
        <f t="shared" si="31"/>
        <v>0</v>
      </c>
      <c r="Q125" s="166">
        <v>0</v>
      </c>
      <c r="R125" s="166">
        <f t="shared" si="32"/>
        <v>0</v>
      </c>
      <c r="S125" s="166">
        <v>0</v>
      </c>
      <c r="T125" s="167">
        <f t="shared" si="33"/>
        <v>0</v>
      </c>
      <c r="AR125" s="19" t="s">
        <v>118</v>
      </c>
      <c r="AT125" s="19" t="s">
        <v>113</v>
      </c>
      <c r="AU125" s="19" t="s">
        <v>76</v>
      </c>
      <c r="AY125" s="19" t="s">
        <v>119</v>
      </c>
      <c r="BE125" s="168">
        <f t="shared" si="34"/>
        <v>0</v>
      </c>
      <c r="BF125" s="168">
        <f t="shared" si="35"/>
        <v>0</v>
      </c>
      <c r="BG125" s="168">
        <f t="shared" si="36"/>
        <v>0</v>
      </c>
      <c r="BH125" s="168">
        <f t="shared" si="37"/>
        <v>0</v>
      </c>
      <c r="BI125" s="168">
        <f t="shared" si="38"/>
        <v>0</v>
      </c>
      <c r="BJ125" s="19" t="s">
        <v>76</v>
      </c>
      <c r="BK125" s="168">
        <f t="shared" si="39"/>
        <v>0</v>
      </c>
      <c r="BL125" s="19" t="s">
        <v>118</v>
      </c>
      <c r="BM125" s="19" t="s">
        <v>254</v>
      </c>
    </row>
    <row r="126" spans="2:65" s="1" customFormat="1" ht="16.5" customHeight="1">
      <c r="B126" s="36"/>
      <c r="C126" s="157" t="s">
        <v>190</v>
      </c>
      <c r="D126" s="157" t="s">
        <v>113</v>
      </c>
      <c r="E126" s="158" t="s">
        <v>266</v>
      </c>
      <c r="F126" s="159" t="s">
        <v>267</v>
      </c>
      <c r="G126" s="160" t="s">
        <v>133</v>
      </c>
      <c r="H126" s="161">
        <v>0.98</v>
      </c>
      <c r="I126" s="162"/>
      <c r="J126" s="163">
        <f t="shared" si="30"/>
        <v>0</v>
      </c>
      <c r="K126" s="159" t="s">
        <v>117</v>
      </c>
      <c r="L126" s="56"/>
      <c r="M126" s="164" t="s">
        <v>21</v>
      </c>
      <c r="N126" s="165" t="s">
        <v>40</v>
      </c>
      <c r="O126" s="37"/>
      <c r="P126" s="166">
        <f t="shared" si="31"/>
        <v>0</v>
      </c>
      <c r="Q126" s="166">
        <v>0</v>
      </c>
      <c r="R126" s="166">
        <f t="shared" si="32"/>
        <v>0</v>
      </c>
      <c r="S126" s="166">
        <v>0</v>
      </c>
      <c r="T126" s="167">
        <f t="shared" si="33"/>
        <v>0</v>
      </c>
      <c r="AR126" s="19" t="s">
        <v>118</v>
      </c>
      <c r="AT126" s="19" t="s">
        <v>113</v>
      </c>
      <c r="AU126" s="19" t="s">
        <v>76</v>
      </c>
      <c r="AY126" s="19" t="s">
        <v>119</v>
      </c>
      <c r="BE126" s="168">
        <f t="shared" si="34"/>
        <v>0</v>
      </c>
      <c r="BF126" s="168">
        <f t="shared" si="35"/>
        <v>0</v>
      </c>
      <c r="BG126" s="168">
        <f t="shared" si="36"/>
        <v>0</v>
      </c>
      <c r="BH126" s="168">
        <f t="shared" si="37"/>
        <v>0</v>
      </c>
      <c r="BI126" s="168">
        <f t="shared" si="38"/>
        <v>0</v>
      </c>
      <c r="BJ126" s="19" t="s">
        <v>76</v>
      </c>
      <c r="BK126" s="168">
        <f t="shared" si="39"/>
        <v>0</v>
      </c>
      <c r="BL126" s="19" t="s">
        <v>118</v>
      </c>
      <c r="BM126" s="19" t="s">
        <v>257</v>
      </c>
    </row>
    <row r="127" spans="2:65" s="1" customFormat="1" ht="16.5" customHeight="1">
      <c r="B127" s="36"/>
      <c r="C127" s="157" t="s">
        <v>258</v>
      </c>
      <c r="D127" s="157" t="s">
        <v>113</v>
      </c>
      <c r="E127" s="158" t="s">
        <v>405</v>
      </c>
      <c r="F127" s="159" t="s">
        <v>406</v>
      </c>
      <c r="G127" s="160" t="s">
        <v>157</v>
      </c>
      <c r="H127" s="161">
        <v>20</v>
      </c>
      <c r="I127" s="162"/>
      <c r="J127" s="163">
        <f t="shared" si="30"/>
        <v>0</v>
      </c>
      <c r="K127" s="159" t="s">
        <v>117</v>
      </c>
      <c r="L127" s="56"/>
      <c r="M127" s="164" t="s">
        <v>21</v>
      </c>
      <c r="N127" s="165" t="s">
        <v>40</v>
      </c>
      <c r="O127" s="37"/>
      <c r="P127" s="166">
        <f t="shared" si="31"/>
        <v>0</v>
      </c>
      <c r="Q127" s="166">
        <v>0</v>
      </c>
      <c r="R127" s="166">
        <f t="shared" si="32"/>
        <v>0</v>
      </c>
      <c r="S127" s="166">
        <v>0</v>
      </c>
      <c r="T127" s="167">
        <f t="shared" si="33"/>
        <v>0</v>
      </c>
      <c r="AR127" s="19" t="s">
        <v>118</v>
      </c>
      <c r="AT127" s="19" t="s">
        <v>113</v>
      </c>
      <c r="AU127" s="19" t="s">
        <v>76</v>
      </c>
      <c r="AY127" s="19" t="s">
        <v>119</v>
      </c>
      <c r="BE127" s="168">
        <f t="shared" si="34"/>
        <v>0</v>
      </c>
      <c r="BF127" s="168">
        <f t="shared" si="35"/>
        <v>0</v>
      </c>
      <c r="BG127" s="168">
        <f t="shared" si="36"/>
        <v>0</v>
      </c>
      <c r="BH127" s="168">
        <f t="shared" si="37"/>
        <v>0</v>
      </c>
      <c r="BI127" s="168">
        <f t="shared" si="38"/>
        <v>0</v>
      </c>
      <c r="BJ127" s="19" t="s">
        <v>76</v>
      </c>
      <c r="BK127" s="168">
        <f t="shared" si="39"/>
        <v>0</v>
      </c>
      <c r="BL127" s="19" t="s">
        <v>118</v>
      </c>
      <c r="BM127" s="19" t="s">
        <v>261</v>
      </c>
    </row>
    <row r="128" spans="2:65" s="1" customFormat="1" ht="25.5" customHeight="1">
      <c r="B128" s="36"/>
      <c r="C128" s="157" t="s">
        <v>193</v>
      </c>
      <c r="D128" s="157" t="s">
        <v>113</v>
      </c>
      <c r="E128" s="158" t="s">
        <v>409</v>
      </c>
      <c r="F128" s="159" t="s">
        <v>410</v>
      </c>
      <c r="G128" s="160" t="s">
        <v>125</v>
      </c>
      <c r="H128" s="161">
        <v>5.4</v>
      </c>
      <c r="I128" s="162"/>
      <c r="J128" s="163">
        <f t="shared" si="30"/>
        <v>0</v>
      </c>
      <c r="K128" s="159" t="s">
        <v>117</v>
      </c>
      <c r="L128" s="56"/>
      <c r="M128" s="164" t="s">
        <v>21</v>
      </c>
      <c r="N128" s="165" t="s">
        <v>40</v>
      </c>
      <c r="O128" s="37"/>
      <c r="P128" s="166">
        <f t="shared" si="31"/>
        <v>0</v>
      </c>
      <c r="Q128" s="166">
        <v>0</v>
      </c>
      <c r="R128" s="166">
        <f t="shared" si="32"/>
        <v>0</v>
      </c>
      <c r="S128" s="166">
        <v>0</v>
      </c>
      <c r="T128" s="167">
        <f t="shared" si="33"/>
        <v>0</v>
      </c>
      <c r="AR128" s="19" t="s">
        <v>118</v>
      </c>
      <c r="AT128" s="19" t="s">
        <v>113</v>
      </c>
      <c r="AU128" s="19" t="s">
        <v>76</v>
      </c>
      <c r="AY128" s="19" t="s">
        <v>119</v>
      </c>
      <c r="BE128" s="168">
        <f t="shared" si="34"/>
        <v>0</v>
      </c>
      <c r="BF128" s="168">
        <f t="shared" si="35"/>
        <v>0</v>
      </c>
      <c r="BG128" s="168">
        <f t="shared" si="36"/>
        <v>0</v>
      </c>
      <c r="BH128" s="168">
        <f t="shared" si="37"/>
        <v>0</v>
      </c>
      <c r="BI128" s="168">
        <f t="shared" si="38"/>
        <v>0</v>
      </c>
      <c r="BJ128" s="19" t="s">
        <v>76</v>
      </c>
      <c r="BK128" s="168">
        <f t="shared" si="39"/>
        <v>0</v>
      </c>
      <c r="BL128" s="19" t="s">
        <v>118</v>
      </c>
      <c r="BM128" s="19" t="s">
        <v>264</v>
      </c>
    </row>
    <row r="129" spans="2:65" s="1" customFormat="1" ht="16.5" customHeight="1">
      <c r="B129" s="36"/>
      <c r="C129" s="157" t="s">
        <v>265</v>
      </c>
      <c r="D129" s="157" t="s">
        <v>113</v>
      </c>
      <c r="E129" s="158" t="s">
        <v>446</v>
      </c>
      <c r="F129" s="159" t="s">
        <v>447</v>
      </c>
      <c r="G129" s="160" t="s">
        <v>125</v>
      </c>
      <c r="H129" s="161">
        <v>4.5</v>
      </c>
      <c r="I129" s="162"/>
      <c r="J129" s="163">
        <f t="shared" si="30"/>
        <v>0</v>
      </c>
      <c r="K129" s="159" t="s">
        <v>117</v>
      </c>
      <c r="L129" s="56"/>
      <c r="M129" s="164" t="s">
        <v>21</v>
      </c>
      <c r="N129" s="165" t="s">
        <v>40</v>
      </c>
      <c r="O129" s="37"/>
      <c r="P129" s="166">
        <f t="shared" si="31"/>
        <v>0</v>
      </c>
      <c r="Q129" s="166">
        <v>0</v>
      </c>
      <c r="R129" s="166">
        <f t="shared" si="32"/>
        <v>0</v>
      </c>
      <c r="S129" s="166">
        <v>0</v>
      </c>
      <c r="T129" s="167">
        <f t="shared" si="33"/>
        <v>0</v>
      </c>
      <c r="AR129" s="19" t="s">
        <v>118</v>
      </c>
      <c r="AT129" s="19" t="s">
        <v>113</v>
      </c>
      <c r="AU129" s="19" t="s">
        <v>76</v>
      </c>
      <c r="AY129" s="19" t="s">
        <v>119</v>
      </c>
      <c r="BE129" s="168">
        <f t="shared" si="34"/>
        <v>0</v>
      </c>
      <c r="BF129" s="168">
        <f t="shared" si="35"/>
        <v>0</v>
      </c>
      <c r="BG129" s="168">
        <f t="shared" si="36"/>
        <v>0</v>
      </c>
      <c r="BH129" s="168">
        <f t="shared" si="37"/>
        <v>0</v>
      </c>
      <c r="BI129" s="168">
        <f t="shared" si="38"/>
        <v>0</v>
      </c>
      <c r="BJ129" s="19" t="s">
        <v>76</v>
      </c>
      <c r="BK129" s="168">
        <f t="shared" si="39"/>
        <v>0</v>
      </c>
      <c r="BL129" s="19" t="s">
        <v>118</v>
      </c>
      <c r="BM129" s="19" t="s">
        <v>268</v>
      </c>
    </row>
    <row r="130" spans="2:65" s="1" customFormat="1" ht="16.5" customHeight="1">
      <c r="B130" s="36"/>
      <c r="C130" s="157" t="s">
        <v>196</v>
      </c>
      <c r="D130" s="157" t="s">
        <v>113</v>
      </c>
      <c r="E130" s="158" t="s">
        <v>411</v>
      </c>
      <c r="F130" s="159" t="s">
        <v>412</v>
      </c>
      <c r="G130" s="160" t="s">
        <v>125</v>
      </c>
      <c r="H130" s="161">
        <v>4</v>
      </c>
      <c r="I130" s="162"/>
      <c r="J130" s="163">
        <f t="shared" si="30"/>
        <v>0</v>
      </c>
      <c r="K130" s="159" t="s">
        <v>117</v>
      </c>
      <c r="L130" s="56"/>
      <c r="M130" s="164" t="s">
        <v>21</v>
      </c>
      <c r="N130" s="165" t="s">
        <v>40</v>
      </c>
      <c r="O130" s="37"/>
      <c r="P130" s="166">
        <f t="shared" si="31"/>
        <v>0</v>
      </c>
      <c r="Q130" s="166">
        <v>0</v>
      </c>
      <c r="R130" s="166">
        <f t="shared" si="32"/>
        <v>0</v>
      </c>
      <c r="S130" s="166">
        <v>0</v>
      </c>
      <c r="T130" s="167">
        <f t="shared" si="33"/>
        <v>0</v>
      </c>
      <c r="AR130" s="19" t="s">
        <v>118</v>
      </c>
      <c r="AT130" s="19" t="s">
        <v>113</v>
      </c>
      <c r="AU130" s="19" t="s">
        <v>76</v>
      </c>
      <c r="AY130" s="19" t="s">
        <v>119</v>
      </c>
      <c r="BE130" s="168">
        <f t="shared" si="34"/>
        <v>0</v>
      </c>
      <c r="BF130" s="168">
        <f t="shared" si="35"/>
        <v>0</v>
      </c>
      <c r="BG130" s="168">
        <f t="shared" si="36"/>
        <v>0</v>
      </c>
      <c r="BH130" s="168">
        <f t="shared" si="37"/>
        <v>0</v>
      </c>
      <c r="BI130" s="168">
        <f t="shared" si="38"/>
        <v>0</v>
      </c>
      <c r="BJ130" s="19" t="s">
        <v>76</v>
      </c>
      <c r="BK130" s="168">
        <f t="shared" si="39"/>
        <v>0</v>
      </c>
      <c r="BL130" s="19" t="s">
        <v>118</v>
      </c>
      <c r="BM130" s="19" t="s">
        <v>271</v>
      </c>
    </row>
    <row r="131" spans="2:65" s="1" customFormat="1" ht="16.5" customHeight="1">
      <c r="B131" s="36"/>
      <c r="C131" s="157" t="s">
        <v>272</v>
      </c>
      <c r="D131" s="157" t="s">
        <v>113</v>
      </c>
      <c r="E131" s="158" t="s">
        <v>448</v>
      </c>
      <c r="F131" s="159" t="s">
        <v>449</v>
      </c>
      <c r="G131" s="160" t="s">
        <v>125</v>
      </c>
      <c r="H131" s="161">
        <v>4</v>
      </c>
      <c r="I131" s="162"/>
      <c r="J131" s="163">
        <f t="shared" si="30"/>
        <v>0</v>
      </c>
      <c r="K131" s="159" t="s">
        <v>117</v>
      </c>
      <c r="L131" s="56"/>
      <c r="M131" s="164" t="s">
        <v>21</v>
      </c>
      <c r="N131" s="165" t="s">
        <v>40</v>
      </c>
      <c r="O131" s="37"/>
      <c r="P131" s="166">
        <f t="shared" si="31"/>
        <v>0</v>
      </c>
      <c r="Q131" s="166">
        <v>0</v>
      </c>
      <c r="R131" s="166">
        <f t="shared" si="32"/>
        <v>0</v>
      </c>
      <c r="S131" s="166">
        <v>0</v>
      </c>
      <c r="T131" s="167">
        <f t="shared" si="33"/>
        <v>0</v>
      </c>
      <c r="AR131" s="19" t="s">
        <v>118</v>
      </c>
      <c r="AT131" s="19" t="s">
        <v>113</v>
      </c>
      <c r="AU131" s="19" t="s">
        <v>76</v>
      </c>
      <c r="AY131" s="19" t="s">
        <v>119</v>
      </c>
      <c r="BE131" s="168">
        <f t="shared" si="34"/>
        <v>0</v>
      </c>
      <c r="BF131" s="168">
        <f t="shared" si="35"/>
        <v>0</v>
      </c>
      <c r="BG131" s="168">
        <f t="shared" si="36"/>
        <v>0</v>
      </c>
      <c r="BH131" s="168">
        <f t="shared" si="37"/>
        <v>0</v>
      </c>
      <c r="BI131" s="168">
        <f t="shared" si="38"/>
        <v>0</v>
      </c>
      <c r="BJ131" s="19" t="s">
        <v>76</v>
      </c>
      <c r="BK131" s="168">
        <f t="shared" si="39"/>
        <v>0</v>
      </c>
      <c r="BL131" s="19" t="s">
        <v>118</v>
      </c>
      <c r="BM131" s="19" t="s">
        <v>275</v>
      </c>
    </row>
    <row r="132" spans="2:65" s="1" customFormat="1" ht="16.5" customHeight="1">
      <c r="B132" s="36"/>
      <c r="C132" s="157" t="s">
        <v>200</v>
      </c>
      <c r="D132" s="157" t="s">
        <v>113</v>
      </c>
      <c r="E132" s="158" t="s">
        <v>413</v>
      </c>
      <c r="F132" s="159" t="s">
        <v>414</v>
      </c>
      <c r="G132" s="160" t="s">
        <v>157</v>
      </c>
      <c r="H132" s="161">
        <v>20</v>
      </c>
      <c r="I132" s="162"/>
      <c r="J132" s="163">
        <f t="shared" si="30"/>
        <v>0</v>
      </c>
      <c r="K132" s="159" t="s">
        <v>117</v>
      </c>
      <c r="L132" s="56"/>
      <c r="M132" s="164" t="s">
        <v>21</v>
      </c>
      <c r="N132" s="165" t="s">
        <v>40</v>
      </c>
      <c r="O132" s="37"/>
      <c r="P132" s="166">
        <f t="shared" si="31"/>
        <v>0</v>
      </c>
      <c r="Q132" s="166">
        <v>0</v>
      </c>
      <c r="R132" s="166">
        <f t="shared" si="32"/>
        <v>0</v>
      </c>
      <c r="S132" s="166">
        <v>0</v>
      </c>
      <c r="T132" s="167">
        <f t="shared" si="33"/>
        <v>0</v>
      </c>
      <c r="AR132" s="19" t="s">
        <v>118</v>
      </c>
      <c r="AT132" s="19" t="s">
        <v>113</v>
      </c>
      <c r="AU132" s="19" t="s">
        <v>76</v>
      </c>
      <c r="AY132" s="19" t="s">
        <v>119</v>
      </c>
      <c r="BE132" s="168">
        <f t="shared" si="34"/>
        <v>0</v>
      </c>
      <c r="BF132" s="168">
        <f t="shared" si="35"/>
        <v>0</v>
      </c>
      <c r="BG132" s="168">
        <f t="shared" si="36"/>
        <v>0</v>
      </c>
      <c r="BH132" s="168">
        <f t="shared" si="37"/>
        <v>0</v>
      </c>
      <c r="BI132" s="168">
        <f t="shared" si="38"/>
        <v>0</v>
      </c>
      <c r="BJ132" s="19" t="s">
        <v>76</v>
      </c>
      <c r="BK132" s="168">
        <f t="shared" si="39"/>
        <v>0</v>
      </c>
      <c r="BL132" s="19" t="s">
        <v>118</v>
      </c>
      <c r="BM132" s="19" t="s">
        <v>278</v>
      </c>
    </row>
    <row r="133" spans="2:65" s="1" customFormat="1" ht="25.5" customHeight="1">
      <c r="B133" s="36"/>
      <c r="C133" s="157" t="s">
        <v>279</v>
      </c>
      <c r="D133" s="157" t="s">
        <v>113</v>
      </c>
      <c r="E133" s="158" t="s">
        <v>415</v>
      </c>
      <c r="F133" s="159" t="s">
        <v>416</v>
      </c>
      <c r="G133" s="160" t="s">
        <v>125</v>
      </c>
      <c r="H133" s="161">
        <v>8</v>
      </c>
      <c r="I133" s="162"/>
      <c r="J133" s="163">
        <f t="shared" si="30"/>
        <v>0</v>
      </c>
      <c r="K133" s="159" t="s">
        <v>21</v>
      </c>
      <c r="L133" s="56"/>
      <c r="M133" s="164" t="s">
        <v>21</v>
      </c>
      <c r="N133" s="165" t="s">
        <v>40</v>
      </c>
      <c r="O133" s="37"/>
      <c r="P133" s="166">
        <f t="shared" si="31"/>
        <v>0</v>
      </c>
      <c r="Q133" s="166">
        <v>0</v>
      </c>
      <c r="R133" s="166">
        <f t="shared" si="32"/>
        <v>0</v>
      </c>
      <c r="S133" s="166">
        <v>0</v>
      </c>
      <c r="T133" s="167">
        <f t="shared" si="33"/>
        <v>0</v>
      </c>
      <c r="AR133" s="19" t="s">
        <v>118</v>
      </c>
      <c r="AT133" s="19" t="s">
        <v>113</v>
      </c>
      <c r="AU133" s="19" t="s">
        <v>76</v>
      </c>
      <c r="AY133" s="19" t="s">
        <v>119</v>
      </c>
      <c r="BE133" s="168">
        <f t="shared" si="34"/>
        <v>0</v>
      </c>
      <c r="BF133" s="168">
        <f t="shared" si="35"/>
        <v>0</v>
      </c>
      <c r="BG133" s="168">
        <f t="shared" si="36"/>
        <v>0</v>
      </c>
      <c r="BH133" s="168">
        <f t="shared" si="37"/>
        <v>0</v>
      </c>
      <c r="BI133" s="168">
        <f t="shared" si="38"/>
        <v>0</v>
      </c>
      <c r="BJ133" s="19" t="s">
        <v>76</v>
      </c>
      <c r="BK133" s="168">
        <f t="shared" si="39"/>
        <v>0</v>
      </c>
      <c r="BL133" s="19" t="s">
        <v>118</v>
      </c>
      <c r="BM133" s="19" t="s">
        <v>283</v>
      </c>
    </row>
    <row r="134" spans="2:65" s="1" customFormat="1" ht="25.5" customHeight="1">
      <c r="B134" s="36"/>
      <c r="C134" s="157" t="s">
        <v>203</v>
      </c>
      <c r="D134" s="157" t="s">
        <v>113</v>
      </c>
      <c r="E134" s="158" t="s">
        <v>417</v>
      </c>
      <c r="F134" s="159" t="s">
        <v>418</v>
      </c>
      <c r="G134" s="160" t="s">
        <v>125</v>
      </c>
      <c r="H134" s="161">
        <v>8</v>
      </c>
      <c r="I134" s="162"/>
      <c r="J134" s="163">
        <f t="shared" si="30"/>
        <v>0</v>
      </c>
      <c r="K134" s="159" t="s">
        <v>21</v>
      </c>
      <c r="L134" s="56"/>
      <c r="M134" s="164" t="s">
        <v>21</v>
      </c>
      <c r="N134" s="165" t="s">
        <v>40</v>
      </c>
      <c r="O134" s="37"/>
      <c r="P134" s="166">
        <f t="shared" si="31"/>
        <v>0</v>
      </c>
      <c r="Q134" s="166">
        <v>0</v>
      </c>
      <c r="R134" s="166">
        <f t="shared" si="32"/>
        <v>0</v>
      </c>
      <c r="S134" s="166">
        <v>0</v>
      </c>
      <c r="T134" s="167">
        <f t="shared" si="33"/>
        <v>0</v>
      </c>
      <c r="AR134" s="19" t="s">
        <v>118</v>
      </c>
      <c r="AT134" s="19" t="s">
        <v>113</v>
      </c>
      <c r="AU134" s="19" t="s">
        <v>76</v>
      </c>
      <c r="AY134" s="19" t="s">
        <v>119</v>
      </c>
      <c r="BE134" s="168">
        <f t="shared" si="34"/>
        <v>0</v>
      </c>
      <c r="BF134" s="168">
        <f t="shared" si="35"/>
        <v>0</v>
      </c>
      <c r="BG134" s="168">
        <f t="shared" si="36"/>
        <v>0</v>
      </c>
      <c r="BH134" s="168">
        <f t="shared" si="37"/>
        <v>0</v>
      </c>
      <c r="BI134" s="168">
        <f t="shared" si="38"/>
        <v>0</v>
      </c>
      <c r="BJ134" s="19" t="s">
        <v>76</v>
      </c>
      <c r="BK134" s="168">
        <f t="shared" si="39"/>
        <v>0</v>
      </c>
      <c r="BL134" s="19" t="s">
        <v>118</v>
      </c>
      <c r="BM134" s="19" t="s">
        <v>284</v>
      </c>
    </row>
    <row r="135" spans="2:65" s="1" customFormat="1" ht="16.5" customHeight="1">
      <c r="B135" s="36"/>
      <c r="C135" s="169" t="s">
        <v>285</v>
      </c>
      <c r="D135" s="169" t="s">
        <v>280</v>
      </c>
      <c r="E135" s="170" t="s">
        <v>419</v>
      </c>
      <c r="F135" s="171" t="s">
        <v>420</v>
      </c>
      <c r="G135" s="172" t="s">
        <v>133</v>
      </c>
      <c r="H135" s="173">
        <v>6</v>
      </c>
      <c r="I135" s="174"/>
      <c r="J135" s="175">
        <f t="shared" si="30"/>
        <v>0</v>
      </c>
      <c r="K135" s="171" t="s">
        <v>117</v>
      </c>
      <c r="L135" s="176"/>
      <c r="M135" s="177" t="s">
        <v>21</v>
      </c>
      <c r="N135" s="178" t="s">
        <v>40</v>
      </c>
      <c r="O135" s="37"/>
      <c r="P135" s="166">
        <f t="shared" si="31"/>
        <v>0</v>
      </c>
      <c r="Q135" s="166">
        <v>0</v>
      </c>
      <c r="R135" s="166">
        <f t="shared" si="32"/>
        <v>0</v>
      </c>
      <c r="S135" s="166">
        <v>0</v>
      </c>
      <c r="T135" s="167">
        <f t="shared" si="33"/>
        <v>0</v>
      </c>
      <c r="AR135" s="19" t="s">
        <v>129</v>
      </c>
      <c r="AT135" s="19" t="s">
        <v>280</v>
      </c>
      <c r="AU135" s="19" t="s">
        <v>76</v>
      </c>
      <c r="AY135" s="19" t="s">
        <v>119</v>
      </c>
      <c r="BE135" s="168">
        <f t="shared" si="34"/>
        <v>0</v>
      </c>
      <c r="BF135" s="168">
        <f t="shared" si="35"/>
        <v>0</v>
      </c>
      <c r="BG135" s="168">
        <f t="shared" si="36"/>
        <v>0</v>
      </c>
      <c r="BH135" s="168">
        <f t="shared" si="37"/>
        <v>0</v>
      </c>
      <c r="BI135" s="168">
        <f t="shared" si="38"/>
        <v>0</v>
      </c>
      <c r="BJ135" s="19" t="s">
        <v>76</v>
      </c>
      <c r="BK135" s="168">
        <f t="shared" si="39"/>
        <v>0</v>
      </c>
      <c r="BL135" s="19" t="s">
        <v>118</v>
      </c>
      <c r="BM135" s="19" t="s">
        <v>288</v>
      </c>
    </row>
    <row r="136" spans="2:65" s="1" customFormat="1" ht="16.5" customHeight="1">
      <c r="B136" s="36"/>
      <c r="C136" s="169" t="s">
        <v>207</v>
      </c>
      <c r="D136" s="169" t="s">
        <v>280</v>
      </c>
      <c r="E136" s="170" t="s">
        <v>421</v>
      </c>
      <c r="F136" s="171" t="s">
        <v>422</v>
      </c>
      <c r="G136" s="172" t="s">
        <v>133</v>
      </c>
      <c r="H136" s="173">
        <v>2.5</v>
      </c>
      <c r="I136" s="174"/>
      <c r="J136" s="175">
        <f t="shared" si="30"/>
        <v>0</v>
      </c>
      <c r="K136" s="171" t="s">
        <v>117</v>
      </c>
      <c r="L136" s="176"/>
      <c r="M136" s="177" t="s">
        <v>21</v>
      </c>
      <c r="N136" s="178" t="s">
        <v>40</v>
      </c>
      <c r="O136" s="37"/>
      <c r="P136" s="166">
        <f t="shared" si="31"/>
        <v>0</v>
      </c>
      <c r="Q136" s="166">
        <v>0</v>
      </c>
      <c r="R136" s="166">
        <f t="shared" si="32"/>
        <v>0</v>
      </c>
      <c r="S136" s="166">
        <v>0</v>
      </c>
      <c r="T136" s="167">
        <f t="shared" si="33"/>
        <v>0</v>
      </c>
      <c r="AR136" s="19" t="s">
        <v>129</v>
      </c>
      <c r="AT136" s="19" t="s">
        <v>280</v>
      </c>
      <c r="AU136" s="19" t="s">
        <v>76</v>
      </c>
      <c r="AY136" s="19" t="s">
        <v>119</v>
      </c>
      <c r="BE136" s="168">
        <f t="shared" si="34"/>
        <v>0</v>
      </c>
      <c r="BF136" s="168">
        <f t="shared" si="35"/>
        <v>0</v>
      </c>
      <c r="BG136" s="168">
        <f t="shared" si="36"/>
        <v>0</v>
      </c>
      <c r="BH136" s="168">
        <f t="shared" si="37"/>
        <v>0</v>
      </c>
      <c r="BI136" s="168">
        <f t="shared" si="38"/>
        <v>0</v>
      </c>
      <c r="BJ136" s="19" t="s">
        <v>76</v>
      </c>
      <c r="BK136" s="168">
        <f t="shared" si="39"/>
        <v>0</v>
      </c>
      <c r="BL136" s="19" t="s">
        <v>118</v>
      </c>
      <c r="BM136" s="19" t="s">
        <v>291</v>
      </c>
    </row>
    <row r="137" spans="2:65" s="1" customFormat="1" ht="16.5" customHeight="1">
      <c r="B137" s="36"/>
      <c r="C137" s="169" t="s">
        <v>292</v>
      </c>
      <c r="D137" s="169" t="s">
        <v>280</v>
      </c>
      <c r="E137" s="170" t="s">
        <v>423</v>
      </c>
      <c r="F137" s="171" t="s">
        <v>424</v>
      </c>
      <c r="G137" s="172" t="s">
        <v>189</v>
      </c>
      <c r="H137" s="173">
        <v>1.7</v>
      </c>
      <c r="I137" s="174"/>
      <c r="J137" s="175">
        <f t="shared" si="30"/>
        <v>0</v>
      </c>
      <c r="K137" s="171" t="s">
        <v>117</v>
      </c>
      <c r="L137" s="176"/>
      <c r="M137" s="177" t="s">
        <v>21</v>
      </c>
      <c r="N137" s="178" t="s">
        <v>40</v>
      </c>
      <c r="O137" s="37"/>
      <c r="P137" s="166">
        <f t="shared" si="31"/>
        <v>0</v>
      </c>
      <c r="Q137" s="166">
        <v>0</v>
      </c>
      <c r="R137" s="166">
        <f t="shared" si="32"/>
        <v>0</v>
      </c>
      <c r="S137" s="166">
        <v>0</v>
      </c>
      <c r="T137" s="167">
        <f t="shared" si="33"/>
        <v>0</v>
      </c>
      <c r="AR137" s="19" t="s">
        <v>129</v>
      </c>
      <c r="AT137" s="19" t="s">
        <v>280</v>
      </c>
      <c r="AU137" s="19" t="s">
        <v>76</v>
      </c>
      <c r="AY137" s="19" t="s">
        <v>119</v>
      </c>
      <c r="BE137" s="168">
        <f t="shared" si="34"/>
        <v>0</v>
      </c>
      <c r="BF137" s="168">
        <f t="shared" si="35"/>
        <v>0</v>
      </c>
      <c r="BG137" s="168">
        <f t="shared" si="36"/>
        <v>0</v>
      </c>
      <c r="BH137" s="168">
        <f t="shared" si="37"/>
        <v>0</v>
      </c>
      <c r="BI137" s="168">
        <f t="shared" si="38"/>
        <v>0</v>
      </c>
      <c r="BJ137" s="19" t="s">
        <v>76</v>
      </c>
      <c r="BK137" s="168">
        <f t="shared" si="39"/>
        <v>0</v>
      </c>
      <c r="BL137" s="19" t="s">
        <v>118</v>
      </c>
      <c r="BM137" s="19" t="s">
        <v>388</v>
      </c>
    </row>
    <row r="138" spans="2:65" s="1" customFormat="1" ht="25.5" customHeight="1">
      <c r="B138" s="36"/>
      <c r="C138" s="157" t="s">
        <v>210</v>
      </c>
      <c r="D138" s="157" t="s">
        <v>113</v>
      </c>
      <c r="E138" s="158" t="s">
        <v>252</v>
      </c>
      <c r="F138" s="159" t="s">
        <v>253</v>
      </c>
      <c r="G138" s="160" t="s">
        <v>133</v>
      </c>
      <c r="H138" s="161">
        <v>12.75</v>
      </c>
      <c r="I138" s="162"/>
      <c r="J138" s="163">
        <f t="shared" si="30"/>
        <v>0</v>
      </c>
      <c r="K138" s="159" t="s">
        <v>117</v>
      </c>
      <c r="L138" s="56"/>
      <c r="M138" s="164" t="s">
        <v>21</v>
      </c>
      <c r="N138" s="165" t="s">
        <v>40</v>
      </c>
      <c r="O138" s="37"/>
      <c r="P138" s="166">
        <f t="shared" si="31"/>
        <v>0</v>
      </c>
      <c r="Q138" s="166">
        <v>0</v>
      </c>
      <c r="R138" s="166">
        <f t="shared" si="32"/>
        <v>0</v>
      </c>
      <c r="S138" s="166">
        <v>0</v>
      </c>
      <c r="T138" s="167">
        <f t="shared" si="33"/>
        <v>0</v>
      </c>
      <c r="AR138" s="19" t="s">
        <v>118</v>
      </c>
      <c r="AT138" s="19" t="s">
        <v>113</v>
      </c>
      <c r="AU138" s="19" t="s">
        <v>76</v>
      </c>
      <c r="AY138" s="19" t="s">
        <v>119</v>
      </c>
      <c r="BE138" s="168">
        <f t="shared" si="34"/>
        <v>0</v>
      </c>
      <c r="BF138" s="168">
        <f t="shared" si="35"/>
        <v>0</v>
      </c>
      <c r="BG138" s="168">
        <f t="shared" si="36"/>
        <v>0</v>
      </c>
      <c r="BH138" s="168">
        <f t="shared" si="37"/>
        <v>0</v>
      </c>
      <c r="BI138" s="168">
        <f t="shared" si="38"/>
        <v>0</v>
      </c>
      <c r="BJ138" s="19" t="s">
        <v>76</v>
      </c>
      <c r="BK138" s="168">
        <f t="shared" si="39"/>
        <v>0</v>
      </c>
      <c r="BL138" s="19" t="s">
        <v>118</v>
      </c>
      <c r="BM138" s="19" t="s">
        <v>298</v>
      </c>
    </row>
    <row r="139" spans="2:65" s="1" customFormat="1" ht="16.5" customHeight="1">
      <c r="B139" s="36"/>
      <c r="C139" s="169" t="s">
        <v>299</v>
      </c>
      <c r="D139" s="169" t="s">
        <v>280</v>
      </c>
      <c r="E139" s="170" t="s">
        <v>450</v>
      </c>
      <c r="F139" s="171" t="s">
        <v>451</v>
      </c>
      <c r="G139" s="172" t="s">
        <v>116</v>
      </c>
      <c r="H139" s="173">
        <v>3</v>
      </c>
      <c r="I139" s="174"/>
      <c r="J139" s="175">
        <f t="shared" si="30"/>
        <v>0</v>
      </c>
      <c r="K139" s="171" t="s">
        <v>117</v>
      </c>
      <c r="L139" s="176"/>
      <c r="M139" s="177" t="s">
        <v>21</v>
      </c>
      <c r="N139" s="178" t="s">
        <v>40</v>
      </c>
      <c r="O139" s="37"/>
      <c r="P139" s="166">
        <f t="shared" si="31"/>
        <v>0</v>
      </c>
      <c r="Q139" s="166">
        <v>0</v>
      </c>
      <c r="R139" s="166">
        <f t="shared" si="32"/>
        <v>0</v>
      </c>
      <c r="S139" s="166">
        <v>0</v>
      </c>
      <c r="T139" s="167">
        <f t="shared" si="33"/>
        <v>0</v>
      </c>
      <c r="AR139" s="19" t="s">
        <v>129</v>
      </c>
      <c r="AT139" s="19" t="s">
        <v>280</v>
      </c>
      <c r="AU139" s="19" t="s">
        <v>76</v>
      </c>
      <c r="AY139" s="19" t="s">
        <v>119</v>
      </c>
      <c r="BE139" s="168">
        <f t="shared" si="34"/>
        <v>0</v>
      </c>
      <c r="BF139" s="168">
        <f t="shared" si="35"/>
        <v>0</v>
      </c>
      <c r="BG139" s="168">
        <f t="shared" si="36"/>
        <v>0</v>
      </c>
      <c r="BH139" s="168">
        <f t="shared" si="37"/>
        <v>0</v>
      </c>
      <c r="BI139" s="168">
        <f t="shared" si="38"/>
        <v>0</v>
      </c>
      <c r="BJ139" s="19" t="s">
        <v>76</v>
      </c>
      <c r="BK139" s="168">
        <f t="shared" si="39"/>
        <v>0</v>
      </c>
      <c r="BL139" s="19" t="s">
        <v>118</v>
      </c>
      <c r="BM139" s="19" t="s">
        <v>302</v>
      </c>
    </row>
    <row r="140" spans="2:65" s="1" customFormat="1" ht="25.5" customHeight="1">
      <c r="B140" s="36"/>
      <c r="C140" s="157" t="s">
        <v>214</v>
      </c>
      <c r="D140" s="157" t="s">
        <v>113</v>
      </c>
      <c r="E140" s="158" t="s">
        <v>296</v>
      </c>
      <c r="F140" s="159" t="s">
        <v>297</v>
      </c>
      <c r="G140" s="160" t="s">
        <v>133</v>
      </c>
      <c r="H140" s="161">
        <v>2.64</v>
      </c>
      <c r="I140" s="162"/>
      <c r="J140" s="163">
        <f t="shared" si="30"/>
        <v>0</v>
      </c>
      <c r="K140" s="159" t="s">
        <v>117</v>
      </c>
      <c r="L140" s="56"/>
      <c r="M140" s="164" t="s">
        <v>21</v>
      </c>
      <c r="N140" s="165" t="s">
        <v>40</v>
      </c>
      <c r="O140" s="37"/>
      <c r="P140" s="166">
        <f t="shared" si="31"/>
        <v>0</v>
      </c>
      <c r="Q140" s="166">
        <v>0</v>
      </c>
      <c r="R140" s="166">
        <f t="shared" si="32"/>
        <v>0</v>
      </c>
      <c r="S140" s="166">
        <v>0</v>
      </c>
      <c r="T140" s="167">
        <f t="shared" si="33"/>
        <v>0</v>
      </c>
      <c r="AR140" s="19" t="s">
        <v>118</v>
      </c>
      <c r="AT140" s="19" t="s">
        <v>113</v>
      </c>
      <c r="AU140" s="19" t="s">
        <v>76</v>
      </c>
      <c r="AY140" s="19" t="s">
        <v>119</v>
      </c>
      <c r="BE140" s="168">
        <f t="shared" si="34"/>
        <v>0</v>
      </c>
      <c r="BF140" s="168">
        <f t="shared" si="35"/>
        <v>0</v>
      </c>
      <c r="BG140" s="168">
        <f t="shared" si="36"/>
        <v>0</v>
      </c>
      <c r="BH140" s="168">
        <f t="shared" si="37"/>
        <v>0</v>
      </c>
      <c r="BI140" s="168">
        <f t="shared" si="38"/>
        <v>0</v>
      </c>
      <c r="BJ140" s="19" t="s">
        <v>76</v>
      </c>
      <c r="BK140" s="168">
        <f t="shared" si="39"/>
        <v>0</v>
      </c>
      <c r="BL140" s="19" t="s">
        <v>118</v>
      </c>
      <c r="BM140" s="19" t="s">
        <v>305</v>
      </c>
    </row>
    <row r="141" spans="2:65" s="9" customFormat="1" ht="37.35" customHeight="1">
      <c r="B141" s="192"/>
      <c r="C141" s="193"/>
      <c r="D141" s="194" t="s">
        <v>68</v>
      </c>
      <c r="E141" s="195" t="s">
        <v>452</v>
      </c>
      <c r="F141" s="195" t="s">
        <v>453</v>
      </c>
      <c r="G141" s="193"/>
      <c r="H141" s="193"/>
      <c r="I141" s="196"/>
      <c r="J141" s="197">
        <f>BK141</f>
        <v>0</v>
      </c>
      <c r="K141" s="193"/>
      <c r="L141" s="198"/>
      <c r="M141" s="199"/>
      <c r="N141" s="200"/>
      <c r="O141" s="200"/>
      <c r="P141" s="201">
        <f>SUM(P142:P173)</f>
        <v>0</v>
      </c>
      <c r="Q141" s="200"/>
      <c r="R141" s="201">
        <f>SUM(R142:R173)</f>
        <v>0</v>
      </c>
      <c r="S141" s="200"/>
      <c r="T141" s="202">
        <f>SUM(T142:T173)</f>
        <v>0</v>
      </c>
      <c r="AR141" s="203" t="s">
        <v>76</v>
      </c>
      <c r="AT141" s="204" t="s">
        <v>68</v>
      </c>
      <c r="AU141" s="204" t="s">
        <v>69</v>
      </c>
      <c r="AY141" s="203" t="s">
        <v>119</v>
      </c>
      <c r="BK141" s="205">
        <f>SUM(BK142:BK173)</f>
        <v>0</v>
      </c>
    </row>
    <row r="142" spans="2:65" s="1" customFormat="1" ht="16.5" customHeight="1">
      <c r="B142" s="36"/>
      <c r="C142" s="157" t="s">
        <v>306</v>
      </c>
      <c r="D142" s="157" t="s">
        <v>113</v>
      </c>
      <c r="E142" s="158" t="s">
        <v>403</v>
      </c>
      <c r="F142" s="159" t="s">
        <v>404</v>
      </c>
      <c r="G142" s="160" t="s">
        <v>125</v>
      </c>
      <c r="H142" s="161">
        <v>18</v>
      </c>
      <c r="I142" s="162"/>
      <c r="J142" s="163">
        <f t="shared" ref="J142:J173" si="40">ROUND(I142*H142,2)</f>
        <v>0</v>
      </c>
      <c r="K142" s="159" t="s">
        <v>117</v>
      </c>
      <c r="L142" s="56"/>
      <c r="M142" s="164" t="s">
        <v>21</v>
      </c>
      <c r="N142" s="165" t="s">
        <v>40</v>
      </c>
      <c r="O142" s="37"/>
      <c r="P142" s="166">
        <f t="shared" ref="P142:P173" si="41">O142*H142</f>
        <v>0</v>
      </c>
      <c r="Q142" s="166">
        <v>0</v>
      </c>
      <c r="R142" s="166">
        <f t="shared" ref="R142:R173" si="42">Q142*H142</f>
        <v>0</v>
      </c>
      <c r="S142" s="166">
        <v>0</v>
      </c>
      <c r="T142" s="167">
        <f t="shared" ref="T142:T173" si="43">S142*H142</f>
        <v>0</v>
      </c>
      <c r="AR142" s="19" t="s">
        <v>118</v>
      </c>
      <c r="AT142" s="19" t="s">
        <v>113</v>
      </c>
      <c r="AU142" s="19" t="s">
        <v>76</v>
      </c>
      <c r="AY142" s="19" t="s">
        <v>119</v>
      </c>
      <c r="BE142" s="168">
        <f t="shared" ref="BE142:BE173" si="44">IF(N142="základní",J142,0)</f>
        <v>0</v>
      </c>
      <c r="BF142" s="168">
        <f t="shared" ref="BF142:BF173" si="45">IF(N142="snížená",J142,0)</f>
        <v>0</v>
      </c>
      <c r="BG142" s="168">
        <f t="shared" ref="BG142:BG173" si="46">IF(N142="zákl. přenesená",J142,0)</f>
        <v>0</v>
      </c>
      <c r="BH142" s="168">
        <f t="shared" ref="BH142:BH173" si="47">IF(N142="sníž. přenesená",J142,0)</f>
        <v>0</v>
      </c>
      <c r="BI142" s="168">
        <f t="shared" ref="BI142:BI173" si="48">IF(N142="nulová",J142,0)</f>
        <v>0</v>
      </c>
      <c r="BJ142" s="19" t="s">
        <v>76</v>
      </c>
      <c r="BK142" s="168">
        <f t="shared" ref="BK142:BK173" si="49">ROUND(I142*H142,2)</f>
        <v>0</v>
      </c>
      <c r="BL142" s="19" t="s">
        <v>118</v>
      </c>
      <c r="BM142" s="19" t="s">
        <v>309</v>
      </c>
    </row>
    <row r="143" spans="2:65" s="1" customFormat="1" ht="16.5" customHeight="1">
      <c r="B143" s="36"/>
      <c r="C143" s="157" t="s">
        <v>217</v>
      </c>
      <c r="D143" s="157" t="s">
        <v>113</v>
      </c>
      <c r="E143" s="158" t="s">
        <v>405</v>
      </c>
      <c r="F143" s="159" t="s">
        <v>406</v>
      </c>
      <c r="G143" s="160" t="s">
        <v>157</v>
      </c>
      <c r="H143" s="161">
        <v>47.7</v>
      </c>
      <c r="I143" s="162"/>
      <c r="J143" s="163">
        <f t="shared" si="40"/>
        <v>0</v>
      </c>
      <c r="K143" s="159" t="s">
        <v>117</v>
      </c>
      <c r="L143" s="56"/>
      <c r="M143" s="164" t="s">
        <v>21</v>
      </c>
      <c r="N143" s="165" t="s">
        <v>40</v>
      </c>
      <c r="O143" s="37"/>
      <c r="P143" s="166">
        <f t="shared" si="41"/>
        <v>0</v>
      </c>
      <c r="Q143" s="166">
        <v>0</v>
      </c>
      <c r="R143" s="166">
        <f t="shared" si="42"/>
        <v>0</v>
      </c>
      <c r="S143" s="166">
        <v>0</v>
      </c>
      <c r="T143" s="167">
        <f t="shared" si="43"/>
        <v>0</v>
      </c>
      <c r="AR143" s="19" t="s">
        <v>118</v>
      </c>
      <c r="AT143" s="19" t="s">
        <v>113</v>
      </c>
      <c r="AU143" s="19" t="s">
        <v>76</v>
      </c>
      <c r="AY143" s="19" t="s">
        <v>119</v>
      </c>
      <c r="BE143" s="168">
        <f t="shared" si="44"/>
        <v>0</v>
      </c>
      <c r="BF143" s="168">
        <f t="shared" si="45"/>
        <v>0</v>
      </c>
      <c r="BG143" s="168">
        <f t="shared" si="46"/>
        <v>0</v>
      </c>
      <c r="BH143" s="168">
        <f t="shared" si="47"/>
        <v>0</v>
      </c>
      <c r="BI143" s="168">
        <f t="shared" si="48"/>
        <v>0</v>
      </c>
      <c r="BJ143" s="19" t="s">
        <v>76</v>
      </c>
      <c r="BK143" s="168">
        <f t="shared" si="49"/>
        <v>0</v>
      </c>
      <c r="BL143" s="19" t="s">
        <v>118</v>
      </c>
      <c r="BM143" s="19" t="s">
        <v>312</v>
      </c>
    </row>
    <row r="144" spans="2:65" s="1" customFormat="1" ht="25.5" customHeight="1">
      <c r="B144" s="36"/>
      <c r="C144" s="157" t="s">
        <v>313</v>
      </c>
      <c r="D144" s="157" t="s">
        <v>113</v>
      </c>
      <c r="E144" s="158" t="s">
        <v>252</v>
      </c>
      <c r="F144" s="159" t="s">
        <v>253</v>
      </c>
      <c r="G144" s="160" t="s">
        <v>133</v>
      </c>
      <c r="H144" s="161">
        <v>23.85</v>
      </c>
      <c r="I144" s="162"/>
      <c r="J144" s="163">
        <f t="shared" si="40"/>
        <v>0</v>
      </c>
      <c r="K144" s="159" t="s">
        <v>117</v>
      </c>
      <c r="L144" s="56"/>
      <c r="M144" s="164" t="s">
        <v>21</v>
      </c>
      <c r="N144" s="165" t="s">
        <v>40</v>
      </c>
      <c r="O144" s="37"/>
      <c r="P144" s="166">
        <f t="shared" si="41"/>
        <v>0</v>
      </c>
      <c r="Q144" s="166">
        <v>0</v>
      </c>
      <c r="R144" s="166">
        <f t="shared" si="42"/>
        <v>0</v>
      </c>
      <c r="S144" s="166">
        <v>0</v>
      </c>
      <c r="T144" s="167">
        <f t="shared" si="43"/>
        <v>0</v>
      </c>
      <c r="AR144" s="19" t="s">
        <v>118</v>
      </c>
      <c r="AT144" s="19" t="s">
        <v>113</v>
      </c>
      <c r="AU144" s="19" t="s">
        <v>76</v>
      </c>
      <c r="AY144" s="19" t="s">
        <v>119</v>
      </c>
      <c r="BE144" s="168">
        <f t="shared" si="44"/>
        <v>0</v>
      </c>
      <c r="BF144" s="168">
        <f t="shared" si="45"/>
        <v>0</v>
      </c>
      <c r="BG144" s="168">
        <f t="shared" si="46"/>
        <v>0</v>
      </c>
      <c r="BH144" s="168">
        <f t="shared" si="47"/>
        <v>0</v>
      </c>
      <c r="BI144" s="168">
        <f t="shared" si="48"/>
        <v>0</v>
      </c>
      <c r="BJ144" s="19" t="s">
        <v>76</v>
      </c>
      <c r="BK144" s="168">
        <f t="shared" si="49"/>
        <v>0</v>
      </c>
      <c r="BL144" s="19" t="s">
        <v>118</v>
      </c>
      <c r="BM144" s="19" t="s">
        <v>316</v>
      </c>
    </row>
    <row r="145" spans="2:65" s="1" customFormat="1" ht="16.5" customHeight="1">
      <c r="B145" s="36"/>
      <c r="C145" s="157" t="s">
        <v>221</v>
      </c>
      <c r="D145" s="157" t="s">
        <v>113</v>
      </c>
      <c r="E145" s="158" t="s">
        <v>255</v>
      </c>
      <c r="F145" s="159" t="s">
        <v>256</v>
      </c>
      <c r="G145" s="160" t="s">
        <v>133</v>
      </c>
      <c r="H145" s="161">
        <v>23.85</v>
      </c>
      <c r="I145" s="162"/>
      <c r="J145" s="163">
        <f t="shared" si="40"/>
        <v>0</v>
      </c>
      <c r="K145" s="159" t="s">
        <v>117</v>
      </c>
      <c r="L145" s="56"/>
      <c r="M145" s="164" t="s">
        <v>21</v>
      </c>
      <c r="N145" s="165" t="s">
        <v>40</v>
      </c>
      <c r="O145" s="37"/>
      <c r="P145" s="166">
        <f t="shared" si="41"/>
        <v>0</v>
      </c>
      <c r="Q145" s="166">
        <v>0</v>
      </c>
      <c r="R145" s="166">
        <f t="shared" si="42"/>
        <v>0</v>
      </c>
      <c r="S145" s="166">
        <v>0</v>
      </c>
      <c r="T145" s="167">
        <f t="shared" si="43"/>
        <v>0</v>
      </c>
      <c r="AR145" s="19" t="s">
        <v>118</v>
      </c>
      <c r="AT145" s="19" t="s">
        <v>113</v>
      </c>
      <c r="AU145" s="19" t="s">
        <v>76</v>
      </c>
      <c r="AY145" s="19" t="s">
        <v>119</v>
      </c>
      <c r="BE145" s="168">
        <f t="shared" si="44"/>
        <v>0</v>
      </c>
      <c r="BF145" s="168">
        <f t="shared" si="45"/>
        <v>0</v>
      </c>
      <c r="BG145" s="168">
        <f t="shared" si="46"/>
        <v>0</v>
      </c>
      <c r="BH145" s="168">
        <f t="shared" si="47"/>
        <v>0</v>
      </c>
      <c r="BI145" s="168">
        <f t="shared" si="48"/>
        <v>0</v>
      </c>
      <c r="BJ145" s="19" t="s">
        <v>76</v>
      </c>
      <c r="BK145" s="168">
        <f t="shared" si="49"/>
        <v>0</v>
      </c>
      <c r="BL145" s="19" t="s">
        <v>118</v>
      </c>
      <c r="BM145" s="19" t="s">
        <v>319</v>
      </c>
    </row>
    <row r="146" spans="2:65" s="1" customFormat="1" ht="16.5" customHeight="1">
      <c r="B146" s="36"/>
      <c r="C146" s="157" t="s">
        <v>320</v>
      </c>
      <c r="D146" s="157" t="s">
        <v>113</v>
      </c>
      <c r="E146" s="158" t="s">
        <v>454</v>
      </c>
      <c r="F146" s="159" t="s">
        <v>455</v>
      </c>
      <c r="G146" s="160" t="s">
        <v>125</v>
      </c>
      <c r="H146" s="161">
        <v>18</v>
      </c>
      <c r="I146" s="162"/>
      <c r="J146" s="163">
        <f t="shared" si="40"/>
        <v>0</v>
      </c>
      <c r="K146" s="159" t="s">
        <v>117</v>
      </c>
      <c r="L146" s="56"/>
      <c r="M146" s="164" t="s">
        <v>21</v>
      </c>
      <c r="N146" s="165" t="s">
        <v>40</v>
      </c>
      <c r="O146" s="37"/>
      <c r="P146" s="166">
        <f t="shared" si="41"/>
        <v>0</v>
      </c>
      <c r="Q146" s="166">
        <v>0</v>
      </c>
      <c r="R146" s="166">
        <f t="shared" si="42"/>
        <v>0</v>
      </c>
      <c r="S146" s="166">
        <v>0</v>
      </c>
      <c r="T146" s="167">
        <f t="shared" si="43"/>
        <v>0</v>
      </c>
      <c r="AR146" s="19" t="s">
        <v>118</v>
      </c>
      <c r="AT146" s="19" t="s">
        <v>113</v>
      </c>
      <c r="AU146" s="19" t="s">
        <v>76</v>
      </c>
      <c r="AY146" s="19" t="s">
        <v>119</v>
      </c>
      <c r="BE146" s="168">
        <f t="shared" si="44"/>
        <v>0</v>
      </c>
      <c r="BF146" s="168">
        <f t="shared" si="45"/>
        <v>0</v>
      </c>
      <c r="BG146" s="168">
        <f t="shared" si="46"/>
        <v>0</v>
      </c>
      <c r="BH146" s="168">
        <f t="shared" si="47"/>
        <v>0</v>
      </c>
      <c r="BI146" s="168">
        <f t="shared" si="48"/>
        <v>0</v>
      </c>
      <c r="BJ146" s="19" t="s">
        <v>76</v>
      </c>
      <c r="BK146" s="168">
        <f t="shared" si="49"/>
        <v>0</v>
      </c>
      <c r="BL146" s="19" t="s">
        <v>118</v>
      </c>
      <c r="BM146" s="19" t="s">
        <v>323</v>
      </c>
    </row>
    <row r="147" spans="2:65" s="1" customFormat="1" ht="25.5" customHeight="1">
      <c r="B147" s="36"/>
      <c r="C147" s="157" t="s">
        <v>224</v>
      </c>
      <c r="D147" s="157" t="s">
        <v>113</v>
      </c>
      <c r="E147" s="158" t="s">
        <v>409</v>
      </c>
      <c r="F147" s="159" t="s">
        <v>410</v>
      </c>
      <c r="G147" s="160" t="s">
        <v>125</v>
      </c>
      <c r="H147" s="161">
        <v>9.6</v>
      </c>
      <c r="I147" s="162"/>
      <c r="J147" s="163">
        <f t="shared" si="40"/>
        <v>0</v>
      </c>
      <c r="K147" s="159" t="s">
        <v>117</v>
      </c>
      <c r="L147" s="56"/>
      <c r="M147" s="164" t="s">
        <v>21</v>
      </c>
      <c r="N147" s="165" t="s">
        <v>40</v>
      </c>
      <c r="O147" s="37"/>
      <c r="P147" s="166">
        <f t="shared" si="41"/>
        <v>0</v>
      </c>
      <c r="Q147" s="166">
        <v>0</v>
      </c>
      <c r="R147" s="166">
        <f t="shared" si="42"/>
        <v>0</v>
      </c>
      <c r="S147" s="166">
        <v>0</v>
      </c>
      <c r="T147" s="167">
        <f t="shared" si="43"/>
        <v>0</v>
      </c>
      <c r="AR147" s="19" t="s">
        <v>118</v>
      </c>
      <c r="AT147" s="19" t="s">
        <v>113</v>
      </c>
      <c r="AU147" s="19" t="s">
        <v>76</v>
      </c>
      <c r="AY147" s="19" t="s">
        <v>119</v>
      </c>
      <c r="BE147" s="168">
        <f t="shared" si="44"/>
        <v>0</v>
      </c>
      <c r="BF147" s="168">
        <f t="shared" si="45"/>
        <v>0</v>
      </c>
      <c r="BG147" s="168">
        <f t="shared" si="46"/>
        <v>0</v>
      </c>
      <c r="BH147" s="168">
        <f t="shared" si="47"/>
        <v>0</v>
      </c>
      <c r="BI147" s="168">
        <f t="shared" si="48"/>
        <v>0</v>
      </c>
      <c r="BJ147" s="19" t="s">
        <v>76</v>
      </c>
      <c r="BK147" s="168">
        <f t="shared" si="49"/>
        <v>0</v>
      </c>
      <c r="BL147" s="19" t="s">
        <v>118</v>
      </c>
      <c r="BM147" s="19" t="s">
        <v>326</v>
      </c>
    </row>
    <row r="148" spans="2:65" s="1" customFormat="1" ht="16.5" customHeight="1">
      <c r="B148" s="36"/>
      <c r="C148" s="157" t="s">
        <v>327</v>
      </c>
      <c r="D148" s="157" t="s">
        <v>113</v>
      </c>
      <c r="E148" s="158" t="s">
        <v>411</v>
      </c>
      <c r="F148" s="159" t="s">
        <v>412</v>
      </c>
      <c r="G148" s="160" t="s">
        <v>125</v>
      </c>
      <c r="H148" s="161">
        <v>10</v>
      </c>
      <c r="I148" s="162"/>
      <c r="J148" s="163">
        <f t="shared" si="40"/>
        <v>0</v>
      </c>
      <c r="K148" s="159" t="s">
        <v>117</v>
      </c>
      <c r="L148" s="56"/>
      <c r="M148" s="164" t="s">
        <v>21</v>
      </c>
      <c r="N148" s="165" t="s">
        <v>40</v>
      </c>
      <c r="O148" s="37"/>
      <c r="P148" s="166">
        <f t="shared" si="41"/>
        <v>0</v>
      </c>
      <c r="Q148" s="166">
        <v>0</v>
      </c>
      <c r="R148" s="166">
        <f t="shared" si="42"/>
        <v>0</v>
      </c>
      <c r="S148" s="166">
        <v>0</v>
      </c>
      <c r="T148" s="167">
        <f t="shared" si="43"/>
        <v>0</v>
      </c>
      <c r="AR148" s="19" t="s">
        <v>118</v>
      </c>
      <c r="AT148" s="19" t="s">
        <v>113</v>
      </c>
      <c r="AU148" s="19" t="s">
        <v>76</v>
      </c>
      <c r="AY148" s="19" t="s">
        <v>119</v>
      </c>
      <c r="BE148" s="168">
        <f t="shared" si="44"/>
        <v>0</v>
      </c>
      <c r="BF148" s="168">
        <f t="shared" si="45"/>
        <v>0</v>
      </c>
      <c r="BG148" s="168">
        <f t="shared" si="46"/>
        <v>0</v>
      </c>
      <c r="BH148" s="168">
        <f t="shared" si="47"/>
        <v>0</v>
      </c>
      <c r="BI148" s="168">
        <f t="shared" si="48"/>
        <v>0</v>
      </c>
      <c r="BJ148" s="19" t="s">
        <v>76</v>
      </c>
      <c r="BK148" s="168">
        <f t="shared" si="49"/>
        <v>0</v>
      </c>
      <c r="BL148" s="19" t="s">
        <v>118</v>
      </c>
      <c r="BM148" s="19" t="s">
        <v>330</v>
      </c>
    </row>
    <row r="149" spans="2:65" s="1" customFormat="1" ht="16.5" customHeight="1">
      <c r="B149" s="36"/>
      <c r="C149" s="157" t="s">
        <v>228</v>
      </c>
      <c r="D149" s="157" t="s">
        <v>113</v>
      </c>
      <c r="E149" s="158" t="s">
        <v>456</v>
      </c>
      <c r="F149" s="159" t="s">
        <v>457</v>
      </c>
      <c r="G149" s="160" t="s">
        <v>189</v>
      </c>
      <c r="H149" s="161">
        <v>6</v>
      </c>
      <c r="I149" s="162"/>
      <c r="J149" s="163">
        <f t="shared" si="40"/>
        <v>0</v>
      </c>
      <c r="K149" s="159" t="s">
        <v>117</v>
      </c>
      <c r="L149" s="56"/>
      <c r="M149" s="164" t="s">
        <v>21</v>
      </c>
      <c r="N149" s="165" t="s">
        <v>40</v>
      </c>
      <c r="O149" s="37"/>
      <c r="P149" s="166">
        <f t="shared" si="41"/>
        <v>0</v>
      </c>
      <c r="Q149" s="166">
        <v>0</v>
      </c>
      <c r="R149" s="166">
        <f t="shared" si="42"/>
        <v>0</v>
      </c>
      <c r="S149" s="166">
        <v>0</v>
      </c>
      <c r="T149" s="167">
        <f t="shared" si="43"/>
        <v>0</v>
      </c>
      <c r="AR149" s="19" t="s">
        <v>118</v>
      </c>
      <c r="AT149" s="19" t="s">
        <v>113</v>
      </c>
      <c r="AU149" s="19" t="s">
        <v>76</v>
      </c>
      <c r="AY149" s="19" t="s">
        <v>119</v>
      </c>
      <c r="BE149" s="168">
        <f t="shared" si="44"/>
        <v>0</v>
      </c>
      <c r="BF149" s="168">
        <f t="shared" si="45"/>
        <v>0</v>
      </c>
      <c r="BG149" s="168">
        <f t="shared" si="46"/>
        <v>0</v>
      </c>
      <c r="BH149" s="168">
        <f t="shared" si="47"/>
        <v>0</v>
      </c>
      <c r="BI149" s="168">
        <f t="shared" si="48"/>
        <v>0</v>
      </c>
      <c r="BJ149" s="19" t="s">
        <v>76</v>
      </c>
      <c r="BK149" s="168">
        <f t="shared" si="49"/>
        <v>0</v>
      </c>
      <c r="BL149" s="19" t="s">
        <v>118</v>
      </c>
      <c r="BM149" s="19" t="s">
        <v>333</v>
      </c>
    </row>
    <row r="150" spans="2:65" s="1" customFormat="1" ht="25.5" customHeight="1">
      <c r="B150" s="36"/>
      <c r="C150" s="157" t="s">
        <v>334</v>
      </c>
      <c r="D150" s="157" t="s">
        <v>113</v>
      </c>
      <c r="E150" s="158" t="s">
        <v>384</v>
      </c>
      <c r="F150" s="159" t="s">
        <v>385</v>
      </c>
      <c r="G150" s="160" t="s">
        <v>133</v>
      </c>
      <c r="H150" s="161">
        <v>9</v>
      </c>
      <c r="I150" s="162"/>
      <c r="J150" s="163">
        <f t="shared" si="40"/>
        <v>0</v>
      </c>
      <c r="K150" s="159" t="s">
        <v>117</v>
      </c>
      <c r="L150" s="56"/>
      <c r="M150" s="164" t="s">
        <v>21</v>
      </c>
      <c r="N150" s="165" t="s">
        <v>40</v>
      </c>
      <c r="O150" s="37"/>
      <c r="P150" s="166">
        <f t="shared" si="41"/>
        <v>0</v>
      </c>
      <c r="Q150" s="166">
        <v>0</v>
      </c>
      <c r="R150" s="166">
        <f t="shared" si="42"/>
        <v>0</v>
      </c>
      <c r="S150" s="166">
        <v>0</v>
      </c>
      <c r="T150" s="167">
        <f t="shared" si="43"/>
        <v>0</v>
      </c>
      <c r="AR150" s="19" t="s">
        <v>118</v>
      </c>
      <c r="AT150" s="19" t="s">
        <v>113</v>
      </c>
      <c r="AU150" s="19" t="s">
        <v>76</v>
      </c>
      <c r="AY150" s="19" t="s">
        <v>119</v>
      </c>
      <c r="BE150" s="168">
        <f t="shared" si="44"/>
        <v>0</v>
      </c>
      <c r="BF150" s="168">
        <f t="shared" si="45"/>
        <v>0</v>
      </c>
      <c r="BG150" s="168">
        <f t="shared" si="46"/>
        <v>0</v>
      </c>
      <c r="BH150" s="168">
        <f t="shared" si="47"/>
        <v>0</v>
      </c>
      <c r="BI150" s="168">
        <f t="shared" si="48"/>
        <v>0</v>
      </c>
      <c r="BJ150" s="19" t="s">
        <v>76</v>
      </c>
      <c r="BK150" s="168">
        <f t="shared" si="49"/>
        <v>0</v>
      </c>
      <c r="BL150" s="19" t="s">
        <v>118</v>
      </c>
      <c r="BM150" s="19" t="s">
        <v>337</v>
      </c>
    </row>
    <row r="151" spans="2:65" s="1" customFormat="1" ht="16.5" customHeight="1">
      <c r="B151" s="36"/>
      <c r="C151" s="157" t="s">
        <v>231</v>
      </c>
      <c r="D151" s="157" t="s">
        <v>113</v>
      </c>
      <c r="E151" s="158" t="s">
        <v>255</v>
      </c>
      <c r="F151" s="159" t="s">
        <v>256</v>
      </c>
      <c r="G151" s="160" t="s">
        <v>133</v>
      </c>
      <c r="H151" s="161">
        <v>9</v>
      </c>
      <c r="I151" s="162"/>
      <c r="J151" s="163">
        <f t="shared" si="40"/>
        <v>0</v>
      </c>
      <c r="K151" s="159" t="s">
        <v>117</v>
      </c>
      <c r="L151" s="56"/>
      <c r="M151" s="164" t="s">
        <v>21</v>
      </c>
      <c r="N151" s="165" t="s">
        <v>40</v>
      </c>
      <c r="O151" s="37"/>
      <c r="P151" s="166">
        <f t="shared" si="41"/>
        <v>0</v>
      </c>
      <c r="Q151" s="166">
        <v>0</v>
      </c>
      <c r="R151" s="166">
        <f t="shared" si="42"/>
        <v>0</v>
      </c>
      <c r="S151" s="166">
        <v>0</v>
      </c>
      <c r="T151" s="167">
        <f t="shared" si="43"/>
        <v>0</v>
      </c>
      <c r="AR151" s="19" t="s">
        <v>118</v>
      </c>
      <c r="AT151" s="19" t="s">
        <v>113</v>
      </c>
      <c r="AU151" s="19" t="s">
        <v>76</v>
      </c>
      <c r="AY151" s="19" t="s">
        <v>119</v>
      </c>
      <c r="BE151" s="168">
        <f t="shared" si="44"/>
        <v>0</v>
      </c>
      <c r="BF151" s="168">
        <f t="shared" si="45"/>
        <v>0</v>
      </c>
      <c r="BG151" s="168">
        <f t="shared" si="46"/>
        <v>0</v>
      </c>
      <c r="BH151" s="168">
        <f t="shared" si="47"/>
        <v>0</v>
      </c>
      <c r="BI151" s="168">
        <f t="shared" si="48"/>
        <v>0</v>
      </c>
      <c r="BJ151" s="19" t="s">
        <v>76</v>
      </c>
      <c r="BK151" s="168">
        <f t="shared" si="49"/>
        <v>0</v>
      </c>
      <c r="BL151" s="19" t="s">
        <v>118</v>
      </c>
      <c r="BM151" s="19" t="s">
        <v>340</v>
      </c>
    </row>
    <row r="152" spans="2:65" s="1" customFormat="1" ht="16.5" customHeight="1">
      <c r="B152" s="36"/>
      <c r="C152" s="157" t="s">
        <v>341</v>
      </c>
      <c r="D152" s="157" t="s">
        <v>113</v>
      </c>
      <c r="E152" s="158" t="s">
        <v>458</v>
      </c>
      <c r="F152" s="159" t="s">
        <v>459</v>
      </c>
      <c r="G152" s="160" t="s">
        <v>125</v>
      </c>
      <c r="H152" s="161">
        <v>10</v>
      </c>
      <c r="I152" s="162"/>
      <c r="J152" s="163">
        <f t="shared" si="40"/>
        <v>0</v>
      </c>
      <c r="K152" s="159" t="s">
        <v>117</v>
      </c>
      <c r="L152" s="56"/>
      <c r="M152" s="164" t="s">
        <v>21</v>
      </c>
      <c r="N152" s="165" t="s">
        <v>40</v>
      </c>
      <c r="O152" s="37"/>
      <c r="P152" s="166">
        <f t="shared" si="41"/>
        <v>0</v>
      </c>
      <c r="Q152" s="166">
        <v>0</v>
      </c>
      <c r="R152" s="166">
        <f t="shared" si="42"/>
        <v>0</v>
      </c>
      <c r="S152" s="166">
        <v>0</v>
      </c>
      <c r="T152" s="167">
        <f t="shared" si="43"/>
        <v>0</v>
      </c>
      <c r="AR152" s="19" t="s">
        <v>118</v>
      </c>
      <c r="AT152" s="19" t="s">
        <v>113</v>
      </c>
      <c r="AU152" s="19" t="s">
        <v>76</v>
      </c>
      <c r="AY152" s="19" t="s">
        <v>119</v>
      </c>
      <c r="BE152" s="168">
        <f t="shared" si="44"/>
        <v>0</v>
      </c>
      <c r="BF152" s="168">
        <f t="shared" si="45"/>
        <v>0</v>
      </c>
      <c r="BG152" s="168">
        <f t="shared" si="46"/>
        <v>0</v>
      </c>
      <c r="BH152" s="168">
        <f t="shared" si="47"/>
        <v>0</v>
      </c>
      <c r="BI152" s="168">
        <f t="shared" si="48"/>
        <v>0</v>
      </c>
      <c r="BJ152" s="19" t="s">
        <v>76</v>
      </c>
      <c r="BK152" s="168">
        <f t="shared" si="49"/>
        <v>0</v>
      </c>
      <c r="BL152" s="19" t="s">
        <v>118</v>
      </c>
      <c r="BM152" s="19" t="s">
        <v>344</v>
      </c>
    </row>
    <row r="153" spans="2:65" s="1" customFormat="1" ht="16.5" customHeight="1">
      <c r="B153" s="36"/>
      <c r="C153" s="157" t="s">
        <v>235</v>
      </c>
      <c r="D153" s="157" t="s">
        <v>113</v>
      </c>
      <c r="E153" s="158" t="s">
        <v>413</v>
      </c>
      <c r="F153" s="159" t="s">
        <v>414</v>
      </c>
      <c r="G153" s="160" t="s">
        <v>157</v>
      </c>
      <c r="H153" s="161">
        <v>36</v>
      </c>
      <c r="I153" s="162"/>
      <c r="J153" s="163">
        <f t="shared" si="40"/>
        <v>0</v>
      </c>
      <c r="K153" s="159" t="s">
        <v>117</v>
      </c>
      <c r="L153" s="56"/>
      <c r="M153" s="164" t="s">
        <v>21</v>
      </c>
      <c r="N153" s="165" t="s">
        <v>40</v>
      </c>
      <c r="O153" s="37"/>
      <c r="P153" s="166">
        <f t="shared" si="41"/>
        <v>0</v>
      </c>
      <c r="Q153" s="166">
        <v>0</v>
      </c>
      <c r="R153" s="166">
        <f t="shared" si="42"/>
        <v>0</v>
      </c>
      <c r="S153" s="166">
        <v>0</v>
      </c>
      <c r="T153" s="167">
        <f t="shared" si="43"/>
        <v>0</v>
      </c>
      <c r="AR153" s="19" t="s">
        <v>118</v>
      </c>
      <c r="AT153" s="19" t="s">
        <v>113</v>
      </c>
      <c r="AU153" s="19" t="s">
        <v>76</v>
      </c>
      <c r="AY153" s="19" t="s">
        <v>119</v>
      </c>
      <c r="BE153" s="168">
        <f t="shared" si="44"/>
        <v>0</v>
      </c>
      <c r="BF153" s="168">
        <f t="shared" si="45"/>
        <v>0</v>
      </c>
      <c r="BG153" s="168">
        <f t="shared" si="46"/>
        <v>0</v>
      </c>
      <c r="BH153" s="168">
        <f t="shared" si="47"/>
        <v>0</v>
      </c>
      <c r="BI153" s="168">
        <f t="shared" si="48"/>
        <v>0</v>
      </c>
      <c r="BJ153" s="19" t="s">
        <v>76</v>
      </c>
      <c r="BK153" s="168">
        <f t="shared" si="49"/>
        <v>0</v>
      </c>
      <c r="BL153" s="19" t="s">
        <v>118</v>
      </c>
      <c r="BM153" s="19" t="s">
        <v>347</v>
      </c>
    </row>
    <row r="154" spans="2:65" s="1" customFormat="1" ht="25.5" customHeight="1">
      <c r="B154" s="36"/>
      <c r="C154" s="157" t="s">
        <v>348</v>
      </c>
      <c r="D154" s="157" t="s">
        <v>113</v>
      </c>
      <c r="E154" s="158" t="s">
        <v>415</v>
      </c>
      <c r="F154" s="159" t="s">
        <v>416</v>
      </c>
      <c r="G154" s="160" t="s">
        <v>125</v>
      </c>
      <c r="H154" s="161">
        <v>18</v>
      </c>
      <c r="I154" s="162"/>
      <c r="J154" s="163">
        <f t="shared" si="40"/>
        <v>0</v>
      </c>
      <c r="K154" s="159" t="s">
        <v>21</v>
      </c>
      <c r="L154" s="56"/>
      <c r="M154" s="164" t="s">
        <v>21</v>
      </c>
      <c r="N154" s="165" t="s">
        <v>40</v>
      </c>
      <c r="O154" s="37"/>
      <c r="P154" s="166">
        <f t="shared" si="41"/>
        <v>0</v>
      </c>
      <c r="Q154" s="166">
        <v>0</v>
      </c>
      <c r="R154" s="166">
        <f t="shared" si="42"/>
        <v>0</v>
      </c>
      <c r="S154" s="166">
        <v>0</v>
      </c>
      <c r="T154" s="167">
        <f t="shared" si="43"/>
        <v>0</v>
      </c>
      <c r="AR154" s="19" t="s">
        <v>118</v>
      </c>
      <c r="AT154" s="19" t="s">
        <v>113</v>
      </c>
      <c r="AU154" s="19" t="s">
        <v>76</v>
      </c>
      <c r="AY154" s="19" t="s">
        <v>119</v>
      </c>
      <c r="BE154" s="168">
        <f t="shared" si="44"/>
        <v>0</v>
      </c>
      <c r="BF154" s="168">
        <f t="shared" si="45"/>
        <v>0</v>
      </c>
      <c r="BG154" s="168">
        <f t="shared" si="46"/>
        <v>0</v>
      </c>
      <c r="BH154" s="168">
        <f t="shared" si="47"/>
        <v>0</v>
      </c>
      <c r="BI154" s="168">
        <f t="shared" si="48"/>
        <v>0</v>
      </c>
      <c r="BJ154" s="19" t="s">
        <v>76</v>
      </c>
      <c r="BK154" s="168">
        <f t="shared" si="49"/>
        <v>0</v>
      </c>
      <c r="BL154" s="19" t="s">
        <v>118</v>
      </c>
      <c r="BM154" s="19" t="s">
        <v>351</v>
      </c>
    </row>
    <row r="155" spans="2:65" s="1" customFormat="1" ht="25.5" customHeight="1">
      <c r="B155" s="36"/>
      <c r="C155" s="157" t="s">
        <v>238</v>
      </c>
      <c r="D155" s="157" t="s">
        <v>113</v>
      </c>
      <c r="E155" s="158" t="s">
        <v>417</v>
      </c>
      <c r="F155" s="159" t="s">
        <v>418</v>
      </c>
      <c r="G155" s="160" t="s">
        <v>125</v>
      </c>
      <c r="H155" s="161">
        <v>18</v>
      </c>
      <c r="I155" s="162"/>
      <c r="J155" s="163">
        <f t="shared" si="40"/>
        <v>0</v>
      </c>
      <c r="K155" s="159" t="s">
        <v>21</v>
      </c>
      <c r="L155" s="56"/>
      <c r="M155" s="164" t="s">
        <v>21</v>
      </c>
      <c r="N155" s="165" t="s">
        <v>40</v>
      </c>
      <c r="O155" s="37"/>
      <c r="P155" s="166">
        <f t="shared" si="41"/>
        <v>0</v>
      </c>
      <c r="Q155" s="166">
        <v>0</v>
      </c>
      <c r="R155" s="166">
        <f t="shared" si="42"/>
        <v>0</v>
      </c>
      <c r="S155" s="166">
        <v>0</v>
      </c>
      <c r="T155" s="167">
        <f t="shared" si="43"/>
        <v>0</v>
      </c>
      <c r="AR155" s="19" t="s">
        <v>118</v>
      </c>
      <c r="AT155" s="19" t="s">
        <v>113</v>
      </c>
      <c r="AU155" s="19" t="s">
        <v>76</v>
      </c>
      <c r="AY155" s="19" t="s">
        <v>119</v>
      </c>
      <c r="BE155" s="168">
        <f t="shared" si="44"/>
        <v>0</v>
      </c>
      <c r="BF155" s="168">
        <f t="shared" si="45"/>
        <v>0</v>
      </c>
      <c r="BG155" s="168">
        <f t="shared" si="46"/>
        <v>0</v>
      </c>
      <c r="BH155" s="168">
        <f t="shared" si="47"/>
        <v>0</v>
      </c>
      <c r="BI155" s="168">
        <f t="shared" si="48"/>
        <v>0</v>
      </c>
      <c r="BJ155" s="19" t="s">
        <v>76</v>
      </c>
      <c r="BK155" s="168">
        <f t="shared" si="49"/>
        <v>0</v>
      </c>
      <c r="BL155" s="19" t="s">
        <v>118</v>
      </c>
      <c r="BM155" s="19" t="s">
        <v>352</v>
      </c>
    </row>
    <row r="156" spans="2:65" s="1" customFormat="1" ht="16.5" customHeight="1">
      <c r="B156" s="36"/>
      <c r="C156" s="169" t="s">
        <v>460</v>
      </c>
      <c r="D156" s="169" t="s">
        <v>280</v>
      </c>
      <c r="E156" s="170" t="s">
        <v>419</v>
      </c>
      <c r="F156" s="171" t="s">
        <v>420</v>
      </c>
      <c r="G156" s="172" t="s">
        <v>133</v>
      </c>
      <c r="H156" s="173">
        <v>10.8</v>
      </c>
      <c r="I156" s="174"/>
      <c r="J156" s="175">
        <f t="shared" si="40"/>
        <v>0</v>
      </c>
      <c r="K156" s="171" t="s">
        <v>117</v>
      </c>
      <c r="L156" s="176"/>
      <c r="M156" s="177" t="s">
        <v>21</v>
      </c>
      <c r="N156" s="178" t="s">
        <v>40</v>
      </c>
      <c r="O156" s="37"/>
      <c r="P156" s="166">
        <f t="shared" si="41"/>
        <v>0</v>
      </c>
      <c r="Q156" s="166">
        <v>0</v>
      </c>
      <c r="R156" s="166">
        <f t="shared" si="42"/>
        <v>0</v>
      </c>
      <c r="S156" s="166">
        <v>0</v>
      </c>
      <c r="T156" s="167">
        <f t="shared" si="43"/>
        <v>0</v>
      </c>
      <c r="AR156" s="19" t="s">
        <v>129</v>
      </c>
      <c r="AT156" s="19" t="s">
        <v>280</v>
      </c>
      <c r="AU156" s="19" t="s">
        <v>76</v>
      </c>
      <c r="AY156" s="19" t="s">
        <v>119</v>
      </c>
      <c r="BE156" s="168">
        <f t="shared" si="44"/>
        <v>0</v>
      </c>
      <c r="BF156" s="168">
        <f t="shared" si="45"/>
        <v>0</v>
      </c>
      <c r="BG156" s="168">
        <f t="shared" si="46"/>
        <v>0</v>
      </c>
      <c r="BH156" s="168">
        <f t="shared" si="47"/>
        <v>0</v>
      </c>
      <c r="BI156" s="168">
        <f t="shared" si="48"/>
        <v>0</v>
      </c>
      <c r="BJ156" s="19" t="s">
        <v>76</v>
      </c>
      <c r="BK156" s="168">
        <f t="shared" si="49"/>
        <v>0</v>
      </c>
      <c r="BL156" s="19" t="s">
        <v>118</v>
      </c>
      <c r="BM156" s="19" t="s">
        <v>461</v>
      </c>
    </row>
    <row r="157" spans="2:65" s="1" customFormat="1" ht="16.5" customHeight="1">
      <c r="B157" s="36"/>
      <c r="C157" s="169" t="s">
        <v>242</v>
      </c>
      <c r="D157" s="169" t="s">
        <v>280</v>
      </c>
      <c r="E157" s="170" t="s">
        <v>421</v>
      </c>
      <c r="F157" s="171" t="s">
        <v>422</v>
      </c>
      <c r="G157" s="172" t="s">
        <v>133</v>
      </c>
      <c r="H157" s="173">
        <v>4.5</v>
      </c>
      <c r="I157" s="174"/>
      <c r="J157" s="175">
        <f t="shared" si="40"/>
        <v>0</v>
      </c>
      <c r="K157" s="171" t="s">
        <v>117</v>
      </c>
      <c r="L157" s="176"/>
      <c r="M157" s="177" t="s">
        <v>21</v>
      </c>
      <c r="N157" s="178" t="s">
        <v>40</v>
      </c>
      <c r="O157" s="37"/>
      <c r="P157" s="166">
        <f t="shared" si="41"/>
        <v>0</v>
      </c>
      <c r="Q157" s="166">
        <v>0</v>
      </c>
      <c r="R157" s="166">
        <f t="shared" si="42"/>
        <v>0</v>
      </c>
      <c r="S157" s="166">
        <v>0</v>
      </c>
      <c r="T157" s="167">
        <f t="shared" si="43"/>
        <v>0</v>
      </c>
      <c r="AR157" s="19" t="s">
        <v>129</v>
      </c>
      <c r="AT157" s="19" t="s">
        <v>280</v>
      </c>
      <c r="AU157" s="19" t="s">
        <v>76</v>
      </c>
      <c r="AY157" s="19" t="s">
        <v>119</v>
      </c>
      <c r="BE157" s="168">
        <f t="shared" si="44"/>
        <v>0</v>
      </c>
      <c r="BF157" s="168">
        <f t="shared" si="45"/>
        <v>0</v>
      </c>
      <c r="BG157" s="168">
        <f t="shared" si="46"/>
        <v>0</v>
      </c>
      <c r="BH157" s="168">
        <f t="shared" si="47"/>
        <v>0</v>
      </c>
      <c r="BI157" s="168">
        <f t="shared" si="48"/>
        <v>0</v>
      </c>
      <c r="BJ157" s="19" t="s">
        <v>76</v>
      </c>
      <c r="BK157" s="168">
        <f t="shared" si="49"/>
        <v>0</v>
      </c>
      <c r="BL157" s="19" t="s">
        <v>118</v>
      </c>
      <c r="BM157" s="19" t="s">
        <v>462</v>
      </c>
    </row>
    <row r="158" spans="2:65" s="1" customFormat="1" ht="16.5" customHeight="1">
      <c r="B158" s="36"/>
      <c r="C158" s="169" t="s">
        <v>463</v>
      </c>
      <c r="D158" s="169" t="s">
        <v>280</v>
      </c>
      <c r="E158" s="170" t="s">
        <v>423</v>
      </c>
      <c r="F158" s="171" t="s">
        <v>424</v>
      </c>
      <c r="G158" s="172" t="s">
        <v>189</v>
      </c>
      <c r="H158" s="173">
        <v>1.6</v>
      </c>
      <c r="I158" s="174"/>
      <c r="J158" s="175">
        <f t="shared" si="40"/>
        <v>0</v>
      </c>
      <c r="K158" s="171" t="s">
        <v>117</v>
      </c>
      <c r="L158" s="176"/>
      <c r="M158" s="177" t="s">
        <v>21</v>
      </c>
      <c r="N158" s="178" t="s">
        <v>40</v>
      </c>
      <c r="O158" s="37"/>
      <c r="P158" s="166">
        <f t="shared" si="41"/>
        <v>0</v>
      </c>
      <c r="Q158" s="166">
        <v>0</v>
      </c>
      <c r="R158" s="166">
        <f t="shared" si="42"/>
        <v>0</v>
      </c>
      <c r="S158" s="166">
        <v>0</v>
      </c>
      <c r="T158" s="167">
        <f t="shared" si="43"/>
        <v>0</v>
      </c>
      <c r="AR158" s="19" t="s">
        <v>129</v>
      </c>
      <c r="AT158" s="19" t="s">
        <v>280</v>
      </c>
      <c r="AU158" s="19" t="s">
        <v>76</v>
      </c>
      <c r="AY158" s="19" t="s">
        <v>119</v>
      </c>
      <c r="BE158" s="168">
        <f t="shared" si="44"/>
        <v>0</v>
      </c>
      <c r="BF158" s="168">
        <f t="shared" si="45"/>
        <v>0</v>
      </c>
      <c r="BG158" s="168">
        <f t="shared" si="46"/>
        <v>0</v>
      </c>
      <c r="BH158" s="168">
        <f t="shared" si="47"/>
        <v>0</v>
      </c>
      <c r="BI158" s="168">
        <f t="shared" si="48"/>
        <v>0</v>
      </c>
      <c r="BJ158" s="19" t="s">
        <v>76</v>
      </c>
      <c r="BK158" s="168">
        <f t="shared" si="49"/>
        <v>0</v>
      </c>
      <c r="BL158" s="19" t="s">
        <v>118</v>
      </c>
      <c r="BM158" s="19" t="s">
        <v>464</v>
      </c>
    </row>
    <row r="159" spans="2:65" s="1" customFormat="1" ht="25.5" customHeight="1">
      <c r="B159" s="36"/>
      <c r="C159" s="157" t="s">
        <v>245</v>
      </c>
      <c r="D159" s="157" t="s">
        <v>113</v>
      </c>
      <c r="E159" s="158" t="s">
        <v>252</v>
      </c>
      <c r="F159" s="159" t="s">
        <v>253</v>
      </c>
      <c r="G159" s="160" t="s">
        <v>133</v>
      </c>
      <c r="H159" s="161">
        <v>19.3</v>
      </c>
      <c r="I159" s="162"/>
      <c r="J159" s="163">
        <f t="shared" si="40"/>
        <v>0</v>
      </c>
      <c r="K159" s="159" t="s">
        <v>117</v>
      </c>
      <c r="L159" s="56"/>
      <c r="M159" s="164" t="s">
        <v>21</v>
      </c>
      <c r="N159" s="165" t="s">
        <v>40</v>
      </c>
      <c r="O159" s="37"/>
      <c r="P159" s="166">
        <f t="shared" si="41"/>
        <v>0</v>
      </c>
      <c r="Q159" s="166">
        <v>0</v>
      </c>
      <c r="R159" s="166">
        <f t="shared" si="42"/>
        <v>0</v>
      </c>
      <c r="S159" s="166">
        <v>0</v>
      </c>
      <c r="T159" s="167">
        <f t="shared" si="43"/>
        <v>0</v>
      </c>
      <c r="AR159" s="19" t="s">
        <v>118</v>
      </c>
      <c r="AT159" s="19" t="s">
        <v>113</v>
      </c>
      <c r="AU159" s="19" t="s">
        <v>76</v>
      </c>
      <c r="AY159" s="19" t="s">
        <v>119</v>
      </c>
      <c r="BE159" s="168">
        <f t="shared" si="44"/>
        <v>0</v>
      </c>
      <c r="BF159" s="168">
        <f t="shared" si="45"/>
        <v>0</v>
      </c>
      <c r="BG159" s="168">
        <f t="shared" si="46"/>
        <v>0</v>
      </c>
      <c r="BH159" s="168">
        <f t="shared" si="47"/>
        <v>0</v>
      </c>
      <c r="BI159" s="168">
        <f t="shared" si="48"/>
        <v>0</v>
      </c>
      <c r="BJ159" s="19" t="s">
        <v>76</v>
      </c>
      <c r="BK159" s="168">
        <f t="shared" si="49"/>
        <v>0</v>
      </c>
      <c r="BL159" s="19" t="s">
        <v>118</v>
      </c>
      <c r="BM159" s="19" t="s">
        <v>465</v>
      </c>
    </row>
    <row r="160" spans="2:65" s="1" customFormat="1" ht="16.5" customHeight="1">
      <c r="B160" s="36"/>
      <c r="C160" s="169" t="s">
        <v>466</v>
      </c>
      <c r="D160" s="169" t="s">
        <v>280</v>
      </c>
      <c r="E160" s="170" t="s">
        <v>425</v>
      </c>
      <c r="F160" s="171" t="s">
        <v>426</v>
      </c>
      <c r="G160" s="172" t="s">
        <v>116</v>
      </c>
      <c r="H160" s="173">
        <v>2</v>
      </c>
      <c r="I160" s="174"/>
      <c r="J160" s="175">
        <f t="shared" si="40"/>
        <v>0</v>
      </c>
      <c r="K160" s="171" t="s">
        <v>117</v>
      </c>
      <c r="L160" s="176"/>
      <c r="M160" s="177" t="s">
        <v>21</v>
      </c>
      <c r="N160" s="178" t="s">
        <v>40</v>
      </c>
      <c r="O160" s="37"/>
      <c r="P160" s="166">
        <f t="shared" si="41"/>
        <v>0</v>
      </c>
      <c r="Q160" s="166">
        <v>0</v>
      </c>
      <c r="R160" s="166">
        <f t="shared" si="42"/>
        <v>0</v>
      </c>
      <c r="S160" s="166">
        <v>0</v>
      </c>
      <c r="T160" s="167">
        <f t="shared" si="43"/>
        <v>0</v>
      </c>
      <c r="AR160" s="19" t="s">
        <v>129</v>
      </c>
      <c r="AT160" s="19" t="s">
        <v>280</v>
      </c>
      <c r="AU160" s="19" t="s">
        <v>76</v>
      </c>
      <c r="AY160" s="19" t="s">
        <v>119</v>
      </c>
      <c r="BE160" s="168">
        <f t="shared" si="44"/>
        <v>0</v>
      </c>
      <c r="BF160" s="168">
        <f t="shared" si="45"/>
        <v>0</v>
      </c>
      <c r="BG160" s="168">
        <f t="shared" si="46"/>
        <v>0</v>
      </c>
      <c r="BH160" s="168">
        <f t="shared" si="47"/>
        <v>0</v>
      </c>
      <c r="BI160" s="168">
        <f t="shared" si="48"/>
        <v>0</v>
      </c>
      <c r="BJ160" s="19" t="s">
        <v>76</v>
      </c>
      <c r="BK160" s="168">
        <f t="shared" si="49"/>
        <v>0</v>
      </c>
      <c r="BL160" s="19" t="s">
        <v>118</v>
      </c>
      <c r="BM160" s="19" t="s">
        <v>467</v>
      </c>
    </row>
    <row r="161" spans="2:65" s="1" customFormat="1" ht="16.5" customHeight="1">
      <c r="B161" s="36"/>
      <c r="C161" s="169" t="s">
        <v>247</v>
      </c>
      <c r="D161" s="169" t="s">
        <v>280</v>
      </c>
      <c r="E161" s="170" t="s">
        <v>468</v>
      </c>
      <c r="F161" s="171" t="s">
        <v>469</v>
      </c>
      <c r="G161" s="172" t="s">
        <v>116</v>
      </c>
      <c r="H161" s="173">
        <v>1</v>
      </c>
      <c r="I161" s="174"/>
      <c r="J161" s="175">
        <f t="shared" si="40"/>
        <v>0</v>
      </c>
      <c r="K161" s="171" t="s">
        <v>117</v>
      </c>
      <c r="L161" s="176"/>
      <c r="M161" s="177" t="s">
        <v>21</v>
      </c>
      <c r="N161" s="178" t="s">
        <v>40</v>
      </c>
      <c r="O161" s="37"/>
      <c r="P161" s="166">
        <f t="shared" si="41"/>
        <v>0</v>
      </c>
      <c r="Q161" s="166">
        <v>0</v>
      </c>
      <c r="R161" s="166">
        <f t="shared" si="42"/>
        <v>0</v>
      </c>
      <c r="S161" s="166">
        <v>0</v>
      </c>
      <c r="T161" s="167">
        <f t="shared" si="43"/>
        <v>0</v>
      </c>
      <c r="AR161" s="19" t="s">
        <v>129</v>
      </c>
      <c r="AT161" s="19" t="s">
        <v>280</v>
      </c>
      <c r="AU161" s="19" t="s">
        <v>76</v>
      </c>
      <c r="AY161" s="19" t="s">
        <v>119</v>
      </c>
      <c r="BE161" s="168">
        <f t="shared" si="44"/>
        <v>0</v>
      </c>
      <c r="BF161" s="168">
        <f t="shared" si="45"/>
        <v>0</v>
      </c>
      <c r="BG161" s="168">
        <f t="shared" si="46"/>
        <v>0</v>
      </c>
      <c r="BH161" s="168">
        <f t="shared" si="47"/>
        <v>0</v>
      </c>
      <c r="BI161" s="168">
        <f t="shared" si="48"/>
        <v>0</v>
      </c>
      <c r="BJ161" s="19" t="s">
        <v>76</v>
      </c>
      <c r="BK161" s="168">
        <f t="shared" si="49"/>
        <v>0</v>
      </c>
      <c r="BL161" s="19" t="s">
        <v>118</v>
      </c>
      <c r="BM161" s="19" t="s">
        <v>355</v>
      </c>
    </row>
    <row r="162" spans="2:65" s="1" customFormat="1" ht="25.5" customHeight="1">
      <c r="B162" s="36"/>
      <c r="C162" s="157" t="s">
        <v>358</v>
      </c>
      <c r="D162" s="157" t="s">
        <v>113</v>
      </c>
      <c r="E162" s="158" t="s">
        <v>427</v>
      </c>
      <c r="F162" s="159" t="s">
        <v>428</v>
      </c>
      <c r="G162" s="160" t="s">
        <v>133</v>
      </c>
      <c r="H162" s="161">
        <v>3.375</v>
      </c>
      <c r="I162" s="162"/>
      <c r="J162" s="163">
        <f t="shared" si="40"/>
        <v>0</v>
      </c>
      <c r="K162" s="159" t="s">
        <v>117</v>
      </c>
      <c r="L162" s="56"/>
      <c r="M162" s="164" t="s">
        <v>21</v>
      </c>
      <c r="N162" s="165" t="s">
        <v>40</v>
      </c>
      <c r="O162" s="37"/>
      <c r="P162" s="166">
        <f t="shared" si="41"/>
        <v>0</v>
      </c>
      <c r="Q162" s="166">
        <v>0</v>
      </c>
      <c r="R162" s="166">
        <f t="shared" si="42"/>
        <v>0</v>
      </c>
      <c r="S162" s="166">
        <v>0</v>
      </c>
      <c r="T162" s="167">
        <f t="shared" si="43"/>
        <v>0</v>
      </c>
      <c r="AR162" s="19" t="s">
        <v>118</v>
      </c>
      <c r="AT162" s="19" t="s">
        <v>113</v>
      </c>
      <c r="AU162" s="19" t="s">
        <v>76</v>
      </c>
      <c r="AY162" s="19" t="s">
        <v>119</v>
      </c>
      <c r="BE162" s="168">
        <f t="shared" si="44"/>
        <v>0</v>
      </c>
      <c r="BF162" s="168">
        <f t="shared" si="45"/>
        <v>0</v>
      </c>
      <c r="BG162" s="168">
        <f t="shared" si="46"/>
        <v>0</v>
      </c>
      <c r="BH162" s="168">
        <f t="shared" si="47"/>
        <v>0</v>
      </c>
      <c r="BI162" s="168">
        <f t="shared" si="48"/>
        <v>0</v>
      </c>
      <c r="BJ162" s="19" t="s">
        <v>76</v>
      </c>
      <c r="BK162" s="168">
        <f t="shared" si="49"/>
        <v>0</v>
      </c>
      <c r="BL162" s="19" t="s">
        <v>118</v>
      </c>
      <c r="BM162" s="19" t="s">
        <v>361</v>
      </c>
    </row>
    <row r="163" spans="2:65" s="1" customFormat="1" ht="16.5" customHeight="1">
      <c r="B163" s="36"/>
      <c r="C163" s="169" t="s">
        <v>250</v>
      </c>
      <c r="D163" s="169" t="s">
        <v>280</v>
      </c>
      <c r="E163" s="170" t="s">
        <v>470</v>
      </c>
      <c r="F163" s="171" t="s">
        <v>471</v>
      </c>
      <c r="G163" s="172" t="s">
        <v>125</v>
      </c>
      <c r="H163" s="173">
        <v>10</v>
      </c>
      <c r="I163" s="174"/>
      <c r="J163" s="175">
        <f t="shared" si="40"/>
        <v>0</v>
      </c>
      <c r="K163" s="171" t="s">
        <v>117</v>
      </c>
      <c r="L163" s="176"/>
      <c r="M163" s="177" t="s">
        <v>21</v>
      </c>
      <c r="N163" s="178" t="s">
        <v>40</v>
      </c>
      <c r="O163" s="37"/>
      <c r="P163" s="166">
        <f t="shared" si="41"/>
        <v>0</v>
      </c>
      <c r="Q163" s="166">
        <v>0</v>
      </c>
      <c r="R163" s="166">
        <f t="shared" si="42"/>
        <v>0</v>
      </c>
      <c r="S163" s="166">
        <v>0</v>
      </c>
      <c r="T163" s="167">
        <f t="shared" si="43"/>
        <v>0</v>
      </c>
      <c r="AR163" s="19" t="s">
        <v>129</v>
      </c>
      <c r="AT163" s="19" t="s">
        <v>280</v>
      </c>
      <c r="AU163" s="19" t="s">
        <v>76</v>
      </c>
      <c r="AY163" s="19" t="s">
        <v>119</v>
      </c>
      <c r="BE163" s="168">
        <f t="shared" si="44"/>
        <v>0</v>
      </c>
      <c r="BF163" s="168">
        <f t="shared" si="45"/>
        <v>0</v>
      </c>
      <c r="BG163" s="168">
        <f t="shared" si="46"/>
        <v>0</v>
      </c>
      <c r="BH163" s="168">
        <f t="shared" si="47"/>
        <v>0</v>
      </c>
      <c r="BI163" s="168">
        <f t="shared" si="48"/>
        <v>0</v>
      </c>
      <c r="BJ163" s="19" t="s">
        <v>76</v>
      </c>
      <c r="BK163" s="168">
        <f t="shared" si="49"/>
        <v>0</v>
      </c>
      <c r="BL163" s="19" t="s">
        <v>118</v>
      </c>
      <c r="BM163" s="19" t="s">
        <v>472</v>
      </c>
    </row>
    <row r="164" spans="2:65" s="1" customFormat="1" ht="25.5" customHeight="1">
      <c r="B164" s="36"/>
      <c r="C164" s="157" t="s">
        <v>473</v>
      </c>
      <c r="D164" s="157" t="s">
        <v>113</v>
      </c>
      <c r="E164" s="158" t="s">
        <v>474</v>
      </c>
      <c r="F164" s="159" t="s">
        <v>475</v>
      </c>
      <c r="G164" s="160" t="s">
        <v>133</v>
      </c>
      <c r="H164" s="161">
        <v>0.09</v>
      </c>
      <c r="I164" s="162"/>
      <c r="J164" s="163">
        <f t="shared" si="40"/>
        <v>0</v>
      </c>
      <c r="K164" s="159" t="s">
        <v>117</v>
      </c>
      <c r="L164" s="56"/>
      <c r="M164" s="164" t="s">
        <v>21</v>
      </c>
      <c r="N164" s="165" t="s">
        <v>40</v>
      </c>
      <c r="O164" s="37"/>
      <c r="P164" s="166">
        <f t="shared" si="41"/>
        <v>0</v>
      </c>
      <c r="Q164" s="166">
        <v>0</v>
      </c>
      <c r="R164" s="166">
        <f t="shared" si="42"/>
        <v>0</v>
      </c>
      <c r="S164" s="166">
        <v>0</v>
      </c>
      <c r="T164" s="167">
        <f t="shared" si="43"/>
        <v>0</v>
      </c>
      <c r="AR164" s="19" t="s">
        <v>118</v>
      </c>
      <c r="AT164" s="19" t="s">
        <v>113</v>
      </c>
      <c r="AU164" s="19" t="s">
        <v>76</v>
      </c>
      <c r="AY164" s="19" t="s">
        <v>119</v>
      </c>
      <c r="BE164" s="168">
        <f t="shared" si="44"/>
        <v>0</v>
      </c>
      <c r="BF164" s="168">
        <f t="shared" si="45"/>
        <v>0</v>
      </c>
      <c r="BG164" s="168">
        <f t="shared" si="46"/>
        <v>0</v>
      </c>
      <c r="BH164" s="168">
        <f t="shared" si="47"/>
        <v>0</v>
      </c>
      <c r="BI164" s="168">
        <f t="shared" si="48"/>
        <v>0</v>
      </c>
      <c r="BJ164" s="19" t="s">
        <v>76</v>
      </c>
      <c r="BK164" s="168">
        <f t="shared" si="49"/>
        <v>0</v>
      </c>
      <c r="BL164" s="19" t="s">
        <v>118</v>
      </c>
      <c r="BM164" s="19" t="s">
        <v>476</v>
      </c>
    </row>
    <row r="165" spans="2:65" s="1" customFormat="1" ht="16.5" customHeight="1">
      <c r="B165" s="36"/>
      <c r="C165" s="169" t="s">
        <v>254</v>
      </c>
      <c r="D165" s="169" t="s">
        <v>280</v>
      </c>
      <c r="E165" s="170" t="s">
        <v>477</v>
      </c>
      <c r="F165" s="171" t="s">
        <v>478</v>
      </c>
      <c r="G165" s="172" t="s">
        <v>116</v>
      </c>
      <c r="H165" s="173">
        <v>16</v>
      </c>
      <c r="I165" s="174"/>
      <c r="J165" s="175">
        <f t="shared" si="40"/>
        <v>0</v>
      </c>
      <c r="K165" s="171" t="s">
        <v>117</v>
      </c>
      <c r="L165" s="176"/>
      <c r="M165" s="177" t="s">
        <v>21</v>
      </c>
      <c r="N165" s="178" t="s">
        <v>40</v>
      </c>
      <c r="O165" s="37"/>
      <c r="P165" s="166">
        <f t="shared" si="41"/>
        <v>0</v>
      </c>
      <c r="Q165" s="166">
        <v>0</v>
      </c>
      <c r="R165" s="166">
        <f t="shared" si="42"/>
        <v>0</v>
      </c>
      <c r="S165" s="166">
        <v>0</v>
      </c>
      <c r="T165" s="167">
        <f t="shared" si="43"/>
        <v>0</v>
      </c>
      <c r="AR165" s="19" t="s">
        <v>129</v>
      </c>
      <c r="AT165" s="19" t="s">
        <v>280</v>
      </c>
      <c r="AU165" s="19" t="s">
        <v>76</v>
      </c>
      <c r="AY165" s="19" t="s">
        <v>119</v>
      </c>
      <c r="BE165" s="168">
        <f t="shared" si="44"/>
        <v>0</v>
      </c>
      <c r="BF165" s="168">
        <f t="shared" si="45"/>
        <v>0</v>
      </c>
      <c r="BG165" s="168">
        <f t="shared" si="46"/>
        <v>0</v>
      </c>
      <c r="BH165" s="168">
        <f t="shared" si="47"/>
        <v>0</v>
      </c>
      <c r="BI165" s="168">
        <f t="shared" si="48"/>
        <v>0</v>
      </c>
      <c r="BJ165" s="19" t="s">
        <v>76</v>
      </c>
      <c r="BK165" s="168">
        <f t="shared" si="49"/>
        <v>0</v>
      </c>
      <c r="BL165" s="19" t="s">
        <v>118</v>
      </c>
      <c r="BM165" s="19" t="s">
        <v>479</v>
      </c>
    </row>
    <row r="166" spans="2:65" s="1" customFormat="1" ht="16.5" customHeight="1">
      <c r="B166" s="36"/>
      <c r="C166" s="169" t="s">
        <v>480</v>
      </c>
      <c r="D166" s="169" t="s">
        <v>280</v>
      </c>
      <c r="E166" s="170" t="s">
        <v>481</v>
      </c>
      <c r="F166" s="171" t="s">
        <v>482</v>
      </c>
      <c r="G166" s="172" t="s">
        <v>116</v>
      </c>
      <c r="H166" s="173">
        <v>16</v>
      </c>
      <c r="I166" s="174"/>
      <c r="J166" s="175">
        <f t="shared" si="40"/>
        <v>0</v>
      </c>
      <c r="K166" s="171" t="s">
        <v>117</v>
      </c>
      <c r="L166" s="176"/>
      <c r="M166" s="177" t="s">
        <v>21</v>
      </c>
      <c r="N166" s="178" t="s">
        <v>40</v>
      </c>
      <c r="O166" s="37"/>
      <c r="P166" s="166">
        <f t="shared" si="41"/>
        <v>0</v>
      </c>
      <c r="Q166" s="166">
        <v>0</v>
      </c>
      <c r="R166" s="166">
        <f t="shared" si="42"/>
        <v>0</v>
      </c>
      <c r="S166" s="166">
        <v>0</v>
      </c>
      <c r="T166" s="167">
        <f t="shared" si="43"/>
        <v>0</v>
      </c>
      <c r="AR166" s="19" t="s">
        <v>129</v>
      </c>
      <c r="AT166" s="19" t="s">
        <v>280</v>
      </c>
      <c r="AU166" s="19" t="s">
        <v>76</v>
      </c>
      <c r="AY166" s="19" t="s">
        <v>119</v>
      </c>
      <c r="BE166" s="168">
        <f t="shared" si="44"/>
        <v>0</v>
      </c>
      <c r="BF166" s="168">
        <f t="shared" si="45"/>
        <v>0</v>
      </c>
      <c r="BG166" s="168">
        <f t="shared" si="46"/>
        <v>0</v>
      </c>
      <c r="BH166" s="168">
        <f t="shared" si="47"/>
        <v>0</v>
      </c>
      <c r="BI166" s="168">
        <f t="shared" si="48"/>
        <v>0</v>
      </c>
      <c r="BJ166" s="19" t="s">
        <v>76</v>
      </c>
      <c r="BK166" s="168">
        <f t="shared" si="49"/>
        <v>0</v>
      </c>
      <c r="BL166" s="19" t="s">
        <v>118</v>
      </c>
      <c r="BM166" s="19" t="s">
        <v>483</v>
      </c>
    </row>
    <row r="167" spans="2:65" s="1" customFormat="1" ht="16.5" customHeight="1">
      <c r="B167" s="36"/>
      <c r="C167" s="169" t="s">
        <v>257</v>
      </c>
      <c r="D167" s="169" t="s">
        <v>280</v>
      </c>
      <c r="E167" s="170" t="s">
        <v>484</v>
      </c>
      <c r="F167" s="171" t="s">
        <v>485</v>
      </c>
      <c r="G167" s="172" t="s">
        <v>116</v>
      </c>
      <c r="H167" s="173">
        <v>2</v>
      </c>
      <c r="I167" s="174"/>
      <c r="J167" s="175">
        <f t="shared" si="40"/>
        <v>0</v>
      </c>
      <c r="K167" s="171" t="s">
        <v>117</v>
      </c>
      <c r="L167" s="176"/>
      <c r="M167" s="177" t="s">
        <v>21</v>
      </c>
      <c r="N167" s="178" t="s">
        <v>40</v>
      </c>
      <c r="O167" s="37"/>
      <c r="P167" s="166">
        <f t="shared" si="41"/>
        <v>0</v>
      </c>
      <c r="Q167" s="166">
        <v>0</v>
      </c>
      <c r="R167" s="166">
        <f t="shared" si="42"/>
        <v>0</v>
      </c>
      <c r="S167" s="166">
        <v>0</v>
      </c>
      <c r="T167" s="167">
        <f t="shared" si="43"/>
        <v>0</v>
      </c>
      <c r="AR167" s="19" t="s">
        <v>129</v>
      </c>
      <c r="AT167" s="19" t="s">
        <v>280</v>
      </c>
      <c r="AU167" s="19" t="s">
        <v>76</v>
      </c>
      <c r="AY167" s="19" t="s">
        <v>119</v>
      </c>
      <c r="BE167" s="168">
        <f t="shared" si="44"/>
        <v>0</v>
      </c>
      <c r="BF167" s="168">
        <f t="shared" si="45"/>
        <v>0</v>
      </c>
      <c r="BG167" s="168">
        <f t="shared" si="46"/>
        <v>0</v>
      </c>
      <c r="BH167" s="168">
        <f t="shared" si="47"/>
        <v>0</v>
      </c>
      <c r="BI167" s="168">
        <f t="shared" si="48"/>
        <v>0</v>
      </c>
      <c r="BJ167" s="19" t="s">
        <v>76</v>
      </c>
      <c r="BK167" s="168">
        <f t="shared" si="49"/>
        <v>0</v>
      </c>
      <c r="BL167" s="19" t="s">
        <v>118</v>
      </c>
      <c r="BM167" s="19" t="s">
        <v>486</v>
      </c>
    </row>
    <row r="168" spans="2:65" s="1" customFormat="1" ht="16.5" customHeight="1">
      <c r="B168" s="36"/>
      <c r="C168" s="169" t="s">
        <v>487</v>
      </c>
      <c r="D168" s="169" t="s">
        <v>280</v>
      </c>
      <c r="E168" s="170" t="s">
        <v>488</v>
      </c>
      <c r="F168" s="171" t="s">
        <v>489</v>
      </c>
      <c r="G168" s="172" t="s">
        <v>116</v>
      </c>
      <c r="H168" s="173">
        <v>14</v>
      </c>
      <c r="I168" s="174"/>
      <c r="J168" s="175">
        <f t="shared" si="40"/>
        <v>0</v>
      </c>
      <c r="K168" s="171" t="s">
        <v>117</v>
      </c>
      <c r="L168" s="176"/>
      <c r="M168" s="177" t="s">
        <v>21</v>
      </c>
      <c r="N168" s="178" t="s">
        <v>40</v>
      </c>
      <c r="O168" s="37"/>
      <c r="P168" s="166">
        <f t="shared" si="41"/>
        <v>0</v>
      </c>
      <c r="Q168" s="166">
        <v>0</v>
      </c>
      <c r="R168" s="166">
        <f t="shared" si="42"/>
        <v>0</v>
      </c>
      <c r="S168" s="166">
        <v>0</v>
      </c>
      <c r="T168" s="167">
        <f t="shared" si="43"/>
        <v>0</v>
      </c>
      <c r="AR168" s="19" t="s">
        <v>129</v>
      </c>
      <c r="AT168" s="19" t="s">
        <v>280</v>
      </c>
      <c r="AU168" s="19" t="s">
        <v>76</v>
      </c>
      <c r="AY168" s="19" t="s">
        <v>119</v>
      </c>
      <c r="BE168" s="168">
        <f t="shared" si="44"/>
        <v>0</v>
      </c>
      <c r="BF168" s="168">
        <f t="shared" si="45"/>
        <v>0</v>
      </c>
      <c r="BG168" s="168">
        <f t="shared" si="46"/>
        <v>0</v>
      </c>
      <c r="BH168" s="168">
        <f t="shared" si="47"/>
        <v>0</v>
      </c>
      <c r="BI168" s="168">
        <f t="shared" si="48"/>
        <v>0</v>
      </c>
      <c r="BJ168" s="19" t="s">
        <v>76</v>
      </c>
      <c r="BK168" s="168">
        <f t="shared" si="49"/>
        <v>0</v>
      </c>
      <c r="BL168" s="19" t="s">
        <v>118</v>
      </c>
      <c r="BM168" s="19" t="s">
        <v>490</v>
      </c>
    </row>
    <row r="169" spans="2:65" s="1" customFormat="1" ht="16.5" customHeight="1">
      <c r="B169" s="36"/>
      <c r="C169" s="169" t="s">
        <v>261</v>
      </c>
      <c r="D169" s="169" t="s">
        <v>280</v>
      </c>
      <c r="E169" s="170" t="s">
        <v>438</v>
      </c>
      <c r="F169" s="171" t="s">
        <v>439</v>
      </c>
      <c r="G169" s="172" t="s">
        <v>116</v>
      </c>
      <c r="H169" s="173">
        <v>4</v>
      </c>
      <c r="I169" s="174"/>
      <c r="J169" s="175">
        <f t="shared" si="40"/>
        <v>0</v>
      </c>
      <c r="K169" s="171" t="s">
        <v>21</v>
      </c>
      <c r="L169" s="176"/>
      <c r="M169" s="177" t="s">
        <v>21</v>
      </c>
      <c r="N169" s="178" t="s">
        <v>40</v>
      </c>
      <c r="O169" s="37"/>
      <c r="P169" s="166">
        <f t="shared" si="41"/>
        <v>0</v>
      </c>
      <c r="Q169" s="166">
        <v>0</v>
      </c>
      <c r="R169" s="166">
        <f t="shared" si="42"/>
        <v>0</v>
      </c>
      <c r="S169" s="166">
        <v>0</v>
      </c>
      <c r="T169" s="167">
        <f t="shared" si="43"/>
        <v>0</v>
      </c>
      <c r="AR169" s="19" t="s">
        <v>129</v>
      </c>
      <c r="AT169" s="19" t="s">
        <v>280</v>
      </c>
      <c r="AU169" s="19" t="s">
        <v>76</v>
      </c>
      <c r="AY169" s="19" t="s">
        <v>119</v>
      </c>
      <c r="BE169" s="168">
        <f t="shared" si="44"/>
        <v>0</v>
      </c>
      <c r="BF169" s="168">
        <f t="shared" si="45"/>
        <v>0</v>
      </c>
      <c r="BG169" s="168">
        <f t="shared" si="46"/>
        <v>0</v>
      </c>
      <c r="BH169" s="168">
        <f t="shared" si="47"/>
        <v>0</v>
      </c>
      <c r="BI169" s="168">
        <f t="shared" si="48"/>
        <v>0</v>
      </c>
      <c r="BJ169" s="19" t="s">
        <v>76</v>
      </c>
      <c r="BK169" s="168">
        <f t="shared" si="49"/>
        <v>0</v>
      </c>
      <c r="BL169" s="19" t="s">
        <v>118</v>
      </c>
      <c r="BM169" s="19" t="s">
        <v>491</v>
      </c>
    </row>
    <row r="170" spans="2:65" s="1" customFormat="1" ht="16.5" customHeight="1">
      <c r="B170" s="36"/>
      <c r="C170" s="169" t="s">
        <v>492</v>
      </c>
      <c r="D170" s="169" t="s">
        <v>280</v>
      </c>
      <c r="E170" s="170" t="s">
        <v>493</v>
      </c>
      <c r="F170" s="171" t="s">
        <v>494</v>
      </c>
      <c r="G170" s="172" t="s">
        <v>116</v>
      </c>
      <c r="H170" s="173">
        <v>1</v>
      </c>
      <c r="I170" s="174"/>
      <c r="J170" s="175">
        <f t="shared" si="40"/>
        <v>0</v>
      </c>
      <c r="K170" s="171" t="s">
        <v>21</v>
      </c>
      <c r="L170" s="176"/>
      <c r="M170" s="177" t="s">
        <v>21</v>
      </c>
      <c r="N170" s="178" t="s">
        <v>40</v>
      </c>
      <c r="O170" s="37"/>
      <c r="P170" s="166">
        <f t="shared" si="41"/>
        <v>0</v>
      </c>
      <c r="Q170" s="166">
        <v>0</v>
      </c>
      <c r="R170" s="166">
        <f t="shared" si="42"/>
        <v>0</v>
      </c>
      <c r="S170" s="166">
        <v>0</v>
      </c>
      <c r="T170" s="167">
        <f t="shared" si="43"/>
        <v>0</v>
      </c>
      <c r="AR170" s="19" t="s">
        <v>129</v>
      </c>
      <c r="AT170" s="19" t="s">
        <v>280</v>
      </c>
      <c r="AU170" s="19" t="s">
        <v>76</v>
      </c>
      <c r="AY170" s="19" t="s">
        <v>119</v>
      </c>
      <c r="BE170" s="168">
        <f t="shared" si="44"/>
        <v>0</v>
      </c>
      <c r="BF170" s="168">
        <f t="shared" si="45"/>
        <v>0</v>
      </c>
      <c r="BG170" s="168">
        <f t="shared" si="46"/>
        <v>0</v>
      </c>
      <c r="BH170" s="168">
        <f t="shared" si="47"/>
        <v>0</v>
      </c>
      <c r="BI170" s="168">
        <f t="shared" si="48"/>
        <v>0</v>
      </c>
      <c r="BJ170" s="19" t="s">
        <v>76</v>
      </c>
      <c r="BK170" s="168">
        <f t="shared" si="49"/>
        <v>0</v>
      </c>
      <c r="BL170" s="19" t="s">
        <v>118</v>
      </c>
      <c r="BM170" s="19" t="s">
        <v>495</v>
      </c>
    </row>
    <row r="171" spans="2:65" s="1" customFormat="1" ht="16.5" customHeight="1">
      <c r="B171" s="36"/>
      <c r="C171" s="169" t="s">
        <v>264</v>
      </c>
      <c r="D171" s="169" t="s">
        <v>280</v>
      </c>
      <c r="E171" s="170" t="s">
        <v>496</v>
      </c>
      <c r="F171" s="171" t="s">
        <v>497</v>
      </c>
      <c r="G171" s="172" t="s">
        <v>116</v>
      </c>
      <c r="H171" s="173">
        <v>1</v>
      </c>
      <c r="I171" s="174"/>
      <c r="J171" s="175">
        <f t="shared" si="40"/>
        <v>0</v>
      </c>
      <c r="K171" s="171" t="s">
        <v>117</v>
      </c>
      <c r="L171" s="176"/>
      <c r="M171" s="177" t="s">
        <v>21</v>
      </c>
      <c r="N171" s="178" t="s">
        <v>40</v>
      </c>
      <c r="O171" s="37"/>
      <c r="P171" s="166">
        <f t="shared" si="41"/>
        <v>0</v>
      </c>
      <c r="Q171" s="166">
        <v>0</v>
      </c>
      <c r="R171" s="166">
        <f t="shared" si="42"/>
        <v>0</v>
      </c>
      <c r="S171" s="166">
        <v>0</v>
      </c>
      <c r="T171" s="167">
        <f t="shared" si="43"/>
        <v>0</v>
      </c>
      <c r="AR171" s="19" t="s">
        <v>129</v>
      </c>
      <c r="AT171" s="19" t="s">
        <v>280</v>
      </c>
      <c r="AU171" s="19" t="s">
        <v>76</v>
      </c>
      <c r="AY171" s="19" t="s">
        <v>119</v>
      </c>
      <c r="BE171" s="168">
        <f t="shared" si="44"/>
        <v>0</v>
      </c>
      <c r="BF171" s="168">
        <f t="shared" si="45"/>
        <v>0</v>
      </c>
      <c r="BG171" s="168">
        <f t="shared" si="46"/>
        <v>0</v>
      </c>
      <c r="BH171" s="168">
        <f t="shared" si="47"/>
        <v>0</v>
      </c>
      <c r="BI171" s="168">
        <f t="shared" si="48"/>
        <v>0</v>
      </c>
      <c r="BJ171" s="19" t="s">
        <v>76</v>
      </c>
      <c r="BK171" s="168">
        <f t="shared" si="49"/>
        <v>0</v>
      </c>
      <c r="BL171" s="19" t="s">
        <v>118</v>
      </c>
      <c r="BM171" s="19" t="s">
        <v>498</v>
      </c>
    </row>
    <row r="172" spans="2:65" s="1" customFormat="1" ht="25.5" customHeight="1">
      <c r="B172" s="36"/>
      <c r="C172" s="157" t="s">
        <v>499</v>
      </c>
      <c r="D172" s="157" t="s">
        <v>113</v>
      </c>
      <c r="E172" s="158" t="s">
        <v>289</v>
      </c>
      <c r="F172" s="159" t="s">
        <v>290</v>
      </c>
      <c r="G172" s="160" t="s">
        <v>133</v>
      </c>
      <c r="H172" s="161">
        <v>2.7149999999999999</v>
      </c>
      <c r="I172" s="162"/>
      <c r="J172" s="163">
        <f t="shared" si="40"/>
        <v>0</v>
      </c>
      <c r="K172" s="159" t="s">
        <v>117</v>
      </c>
      <c r="L172" s="56"/>
      <c r="M172" s="164" t="s">
        <v>21</v>
      </c>
      <c r="N172" s="165" t="s">
        <v>40</v>
      </c>
      <c r="O172" s="37"/>
      <c r="P172" s="166">
        <f t="shared" si="41"/>
        <v>0</v>
      </c>
      <c r="Q172" s="166">
        <v>0</v>
      </c>
      <c r="R172" s="166">
        <f t="shared" si="42"/>
        <v>0</v>
      </c>
      <c r="S172" s="166">
        <v>0</v>
      </c>
      <c r="T172" s="167">
        <f t="shared" si="43"/>
        <v>0</v>
      </c>
      <c r="AR172" s="19" t="s">
        <v>118</v>
      </c>
      <c r="AT172" s="19" t="s">
        <v>113</v>
      </c>
      <c r="AU172" s="19" t="s">
        <v>76</v>
      </c>
      <c r="AY172" s="19" t="s">
        <v>119</v>
      </c>
      <c r="BE172" s="168">
        <f t="shared" si="44"/>
        <v>0</v>
      </c>
      <c r="BF172" s="168">
        <f t="shared" si="45"/>
        <v>0</v>
      </c>
      <c r="BG172" s="168">
        <f t="shared" si="46"/>
        <v>0</v>
      </c>
      <c r="BH172" s="168">
        <f t="shared" si="47"/>
        <v>0</v>
      </c>
      <c r="BI172" s="168">
        <f t="shared" si="48"/>
        <v>0</v>
      </c>
      <c r="BJ172" s="19" t="s">
        <v>76</v>
      </c>
      <c r="BK172" s="168">
        <f t="shared" si="49"/>
        <v>0</v>
      </c>
      <c r="BL172" s="19" t="s">
        <v>118</v>
      </c>
      <c r="BM172" s="19" t="s">
        <v>500</v>
      </c>
    </row>
    <row r="173" spans="2:65" s="1" customFormat="1" ht="25.5" customHeight="1">
      <c r="B173" s="36"/>
      <c r="C173" s="157" t="s">
        <v>268</v>
      </c>
      <c r="D173" s="157" t="s">
        <v>113</v>
      </c>
      <c r="E173" s="158" t="s">
        <v>440</v>
      </c>
      <c r="F173" s="159" t="s">
        <v>441</v>
      </c>
      <c r="G173" s="160" t="s">
        <v>133</v>
      </c>
      <c r="H173" s="161">
        <v>407.22</v>
      </c>
      <c r="I173" s="162"/>
      <c r="J173" s="163">
        <f t="shared" si="40"/>
        <v>0</v>
      </c>
      <c r="K173" s="159" t="s">
        <v>117</v>
      </c>
      <c r="L173" s="56"/>
      <c r="M173" s="164" t="s">
        <v>21</v>
      </c>
      <c r="N173" s="165" t="s">
        <v>40</v>
      </c>
      <c r="O173" s="37"/>
      <c r="P173" s="166">
        <f t="shared" si="41"/>
        <v>0</v>
      </c>
      <c r="Q173" s="166">
        <v>0</v>
      </c>
      <c r="R173" s="166">
        <f t="shared" si="42"/>
        <v>0</v>
      </c>
      <c r="S173" s="166">
        <v>0</v>
      </c>
      <c r="T173" s="167">
        <f t="shared" si="43"/>
        <v>0</v>
      </c>
      <c r="AR173" s="19" t="s">
        <v>118</v>
      </c>
      <c r="AT173" s="19" t="s">
        <v>113</v>
      </c>
      <c r="AU173" s="19" t="s">
        <v>76</v>
      </c>
      <c r="AY173" s="19" t="s">
        <v>119</v>
      </c>
      <c r="BE173" s="168">
        <f t="shared" si="44"/>
        <v>0</v>
      </c>
      <c r="BF173" s="168">
        <f t="shared" si="45"/>
        <v>0</v>
      </c>
      <c r="BG173" s="168">
        <f t="shared" si="46"/>
        <v>0</v>
      </c>
      <c r="BH173" s="168">
        <f t="shared" si="47"/>
        <v>0</v>
      </c>
      <c r="BI173" s="168">
        <f t="shared" si="48"/>
        <v>0</v>
      </c>
      <c r="BJ173" s="19" t="s">
        <v>76</v>
      </c>
      <c r="BK173" s="168">
        <f t="shared" si="49"/>
        <v>0</v>
      </c>
      <c r="BL173" s="19" t="s">
        <v>118</v>
      </c>
      <c r="BM173" s="19" t="s">
        <v>501</v>
      </c>
    </row>
    <row r="174" spans="2:65" s="9" customFormat="1" ht="37.35" customHeight="1">
      <c r="B174" s="192"/>
      <c r="C174" s="193"/>
      <c r="D174" s="194" t="s">
        <v>68</v>
      </c>
      <c r="E174" s="195" t="s">
        <v>502</v>
      </c>
      <c r="F174" s="195" t="s">
        <v>503</v>
      </c>
      <c r="G174" s="193"/>
      <c r="H174" s="193"/>
      <c r="I174" s="196"/>
      <c r="J174" s="197">
        <f>BK174</f>
        <v>0</v>
      </c>
      <c r="K174" s="193"/>
      <c r="L174" s="198"/>
      <c r="M174" s="199"/>
      <c r="N174" s="200"/>
      <c r="O174" s="200"/>
      <c r="P174" s="201">
        <f>SUM(P175:P197)</f>
        <v>0</v>
      </c>
      <c r="Q174" s="200"/>
      <c r="R174" s="201">
        <f>SUM(R175:R197)</f>
        <v>0</v>
      </c>
      <c r="S174" s="200"/>
      <c r="T174" s="202">
        <f>SUM(T175:T197)</f>
        <v>0</v>
      </c>
      <c r="AR174" s="203" t="s">
        <v>76</v>
      </c>
      <c r="AT174" s="204" t="s">
        <v>68</v>
      </c>
      <c r="AU174" s="204" t="s">
        <v>69</v>
      </c>
      <c r="AY174" s="203" t="s">
        <v>119</v>
      </c>
      <c r="BK174" s="205">
        <f>SUM(BK175:BK197)</f>
        <v>0</v>
      </c>
    </row>
    <row r="175" spans="2:65" s="1" customFormat="1" ht="16.5" customHeight="1">
      <c r="B175" s="36"/>
      <c r="C175" s="157" t="s">
        <v>504</v>
      </c>
      <c r="D175" s="157" t="s">
        <v>113</v>
      </c>
      <c r="E175" s="158" t="s">
        <v>444</v>
      </c>
      <c r="F175" s="159" t="s">
        <v>445</v>
      </c>
      <c r="G175" s="160" t="s">
        <v>157</v>
      </c>
      <c r="H175" s="161">
        <v>7.8</v>
      </c>
      <c r="I175" s="162"/>
      <c r="J175" s="163">
        <f t="shared" ref="J175:J197" si="50">ROUND(I175*H175,2)</f>
        <v>0</v>
      </c>
      <c r="K175" s="159" t="s">
        <v>117</v>
      </c>
      <c r="L175" s="56"/>
      <c r="M175" s="164" t="s">
        <v>21</v>
      </c>
      <c r="N175" s="165" t="s">
        <v>40</v>
      </c>
      <c r="O175" s="37"/>
      <c r="P175" s="166">
        <f t="shared" ref="P175:P197" si="51">O175*H175</f>
        <v>0</v>
      </c>
      <c r="Q175" s="166">
        <v>0</v>
      </c>
      <c r="R175" s="166">
        <f t="shared" ref="R175:R197" si="52">Q175*H175</f>
        <v>0</v>
      </c>
      <c r="S175" s="166">
        <v>0</v>
      </c>
      <c r="T175" s="167">
        <f t="shared" ref="T175:T197" si="53">S175*H175</f>
        <v>0</v>
      </c>
      <c r="AR175" s="19" t="s">
        <v>118</v>
      </c>
      <c r="AT175" s="19" t="s">
        <v>113</v>
      </c>
      <c r="AU175" s="19" t="s">
        <v>76</v>
      </c>
      <c r="AY175" s="19" t="s">
        <v>119</v>
      </c>
      <c r="BE175" s="168">
        <f t="shared" ref="BE175:BE197" si="54">IF(N175="základní",J175,0)</f>
        <v>0</v>
      </c>
      <c r="BF175" s="168">
        <f t="shared" ref="BF175:BF197" si="55">IF(N175="snížená",J175,0)</f>
        <v>0</v>
      </c>
      <c r="BG175" s="168">
        <f t="shared" ref="BG175:BG197" si="56">IF(N175="zákl. přenesená",J175,0)</f>
        <v>0</v>
      </c>
      <c r="BH175" s="168">
        <f t="shared" ref="BH175:BH197" si="57">IF(N175="sníž. přenesená",J175,0)</f>
        <v>0</v>
      </c>
      <c r="BI175" s="168">
        <f t="shared" ref="BI175:BI197" si="58">IF(N175="nulová",J175,0)</f>
        <v>0</v>
      </c>
      <c r="BJ175" s="19" t="s">
        <v>76</v>
      </c>
      <c r="BK175" s="168">
        <f t="shared" ref="BK175:BK197" si="59">ROUND(I175*H175,2)</f>
        <v>0</v>
      </c>
      <c r="BL175" s="19" t="s">
        <v>118</v>
      </c>
      <c r="BM175" s="19" t="s">
        <v>505</v>
      </c>
    </row>
    <row r="176" spans="2:65" s="1" customFormat="1" ht="25.5" customHeight="1">
      <c r="B176" s="36"/>
      <c r="C176" s="157" t="s">
        <v>271</v>
      </c>
      <c r="D176" s="157" t="s">
        <v>113</v>
      </c>
      <c r="E176" s="158" t="s">
        <v>262</v>
      </c>
      <c r="F176" s="159" t="s">
        <v>263</v>
      </c>
      <c r="G176" s="160" t="s">
        <v>133</v>
      </c>
      <c r="H176" s="161">
        <v>0.84</v>
      </c>
      <c r="I176" s="162"/>
      <c r="J176" s="163">
        <f t="shared" si="50"/>
        <v>0</v>
      </c>
      <c r="K176" s="159" t="s">
        <v>117</v>
      </c>
      <c r="L176" s="56"/>
      <c r="M176" s="164" t="s">
        <v>21</v>
      </c>
      <c r="N176" s="165" t="s">
        <v>40</v>
      </c>
      <c r="O176" s="37"/>
      <c r="P176" s="166">
        <f t="shared" si="51"/>
        <v>0</v>
      </c>
      <c r="Q176" s="166">
        <v>0</v>
      </c>
      <c r="R176" s="166">
        <f t="shared" si="52"/>
        <v>0</v>
      </c>
      <c r="S176" s="166">
        <v>0</v>
      </c>
      <c r="T176" s="167">
        <f t="shared" si="53"/>
        <v>0</v>
      </c>
      <c r="AR176" s="19" t="s">
        <v>118</v>
      </c>
      <c r="AT176" s="19" t="s">
        <v>113</v>
      </c>
      <c r="AU176" s="19" t="s">
        <v>76</v>
      </c>
      <c r="AY176" s="19" t="s">
        <v>119</v>
      </c>
      <c r="BE176" s="168">
        <f t="shared" si="54"/>
        <v>0</v>
      </c>
      <c r="BF176" s="168">
        <f t="shared" si="55"/>
        <v>0</v>
      </c>
      <c r="BG176" s="168">
        <f t="shared" si="56"/>
        <v>0</v>
      </c>
      <c r="BH176" s="168">
        <f t="shared" si="57"/>
        <v>0</v>
      </c>
      <c r="BI176" s="168">
        <f t="shared" si="58"/>
        <v>0</v>
      </c>
      <c r="BJ176" s="19" t="s">
        <v>76</v>
      </c>
      <c r="BK176" s="168">
        <f t="shared" si="59"/>
        <v>0</v>
      </c>
      <c r="BL176" s="19" t="s">
        <v>118</v>
      </c>
      <c r="BM176" s="19" t="s">
        <v>506</v>
      </c>
    </row>
    <row r="177" spans="2:65" s="1" customFormat="1" ht="16.5" customHeight="1">
      <c r="B177" s="36"/>
      <c r="C177" s="157" t="s">
        <v>507</v>
      </c>
      <c r="D177" s="157" t="s">
        <v>113</v>
      </c>
      <c r="E177" s="158" t="s">
        <v>266</v>
      </c>
      <c r="F177" s="159" t="s">
        <v>267</v>
      </c>
      <c r="G177" s="160" t="s">
        <v>133</v>
      </c>
      <c r="H177" s="161">
        <v>0.84</v>
      </c>
      <c r="I177" s="162"/>
      <c r="J177" s="163">
        <f t="shared" si="50"/>
        <v>0</v>
      </c>
      <c r="K177" s="159" t="s">
        <v>117</v>
      </c>
      <c r="L177" s="56"/>
      <c r="M177" s="164" t="s">
        <v>21</v>
      </c>
      <c r="N177" s="165" t="s">
        <v>40</v>
      </c>
      <c r="O177" s="37"/>
      <c r="P177" s="166">
        <f t="shared" si="51"/>
        <v>0</v>
      </c>
      <c r="Q177" s="166">
        <v>0</v>
      </c>
      <c r="R177" s="166">
        <f t="shared" si="52"/>
        <v>0</v>
      </c>
      <c r="S177" s="166">
        <v>0</v>
      </c>
      <c r="T177" s="167">
        <f t="shared" si="53"/>
        <v>0</v>
      </c>
      <c r="AR177" s="19" t="s">
        <v>118</v>
      </c>
      <c r="AT177" s="19" t="s">
        <v>113</v>
      </c>
      <c r="AU177" s="19" t="s">
        <v>76</v>
      </c>
      <c r="AY177" s="19" t="s">
        <v>119</v>
      </c>
      <c r="BE177" s="168">
        <f t="shared" si="54"/>
        <v>0</v>
      </c>
      <c r="BF177" s="168">
        <f t="shared" si="55"/>
        <v>0</v>
      </c>
      <c r="BG177" s="168">
        <f t="shared" si="56"/>
        <v>0</v>
      </c>
      <c r="BH177" s="168">
        <f t="shared" si="57"/>
        <v>0</v>
      </c>
      <c r="BI177" s="168">
        <f t="shared" si="58"/>
        <v>0</v>
      </c>
      <c r="BJ177" s="19" t="s">
        <v>76</v>
      </c>
      <c r="BK177" s="168">
        <f t="shared" si="59"/>
        <v>0</v>
      </c>
      <c r="BL177" s="19" t="s">
        <v>118</v>
      </c>
      <c r="BM177" s="19" t="s">
        <v>508</v>
      </c>
    </row>
    <row r="178" spans="2:65" s="1" customFormat="1" ht="16.5" customHeight="1">
      <c r="B178" s="36"/>
      <c r="C178" s="157" t="s">
        <v>275</v>
      </c>
      <c r="D178" s="157" t="s">
        <v>113</v>
      </c>
      <c r="E178" s="158" t="s">
        <v>403</v>
      </c>
      <c r="F178" s="159" t="s">
        <v>404</v>
      </c>
      <c r="G178" s="160" t="s">
        <v>125</v>
      </c>
      <c r="H178" s="161">
        <v>9</v>
      </c>
      <c r="I178" s="162"/>
      <c r="J178" s="163">
        <f t="shared" si="50"/>
        <v>0</v>
      </c>
      <c r="K178" s="159" t="s">
        <v>117</v>
      </c>
      <c r="L178" s="56"/>
      <c r="M178" s="164" t="s">
        <v>21</v>
      </c>
      <c r="N178" s="165" t="s">
        <v>40</v>
      </c>
      <c r="O178" s="37"/>
      <c r="P178" s="166">
        <f t="shared" si="51"/>
        <v>0</v>
      </c>
      <c r="Q178" s="166">
        <v>0</v>
      </c>
      <c r="R178" s="166">
        <f t="shared" si="52"/>
        <v>0</v>
      </c>
      <c r="S178" s="166">
        <v>0</v>
      </c>
      <c r="T178" s="167">
        <f t="shared" si="53"/>
        <v>0</v>
      </c>
      <c r="AR178" s="19" t="s">
        <v>118</v>
      </c>
      <c r="AT178" s="19" t="s">
        <v>113</v>
      </c>
      <c r="AU178" s="19" t="s">
        <v>76</v>
      </c>
      <c r="AY178" s="19" t="s">
        <v>119</v>
      </c>
      <c r="BE178" s="168">
        <f t="shared" si="54"/>
        <v>0</v>
      </c>
      <c r="BF178" s="168">
        <f t="shared" si="55"/>
        <v>0</v>
      </c>
      <c r="BG178" s="168">
        <f t="shared" si="56"/>
        <v>0</v>
      </c>
      <c r="BH178" s="168">
        <f t="shared" si="57"/>
        <v>0</v>
      </c>
      <c r="BI178" s="168">
        <f t="shared" si="58"/>
        <v>0</v>
      </c>
      <c r="BJ178" s="19" t="s">
        <v>76</v>
      </c>
      <c r="BK178" s="168">
        <f t="shared" si="59"/>
        <v>0</v>
      </c>
      <c r="BL178" s="19" t="s">
        <v>118</v>
      </c>
      <c r="BM178" s="19" t="s">
        <v>509</v>
      </c>
    </row>
    <row r="179" spans="2:65" s="1" customFormat="1" ht="16.5" customHeight="1">
      <c r="B179" s="36"/>
      <c r="C179" s="157" t="s">
        <v>510</v>
      </c>
      <c r="D179" s="157" t="s">
        <v>113</v>
      </c>
      <c r="E179" s="158" t="s">
        <v>405</v>
      </c>
      <c r="F179" s="159" t="s">
        <v>406</v>
      </c>
      <c r="G179" s="160" t="s">
        <v>157</v>
      </c>
      <c r="H179" s="161">
        <v>20.25</v>
      </c>
      <c r="I179" s="162"/>
      <c r="J179" s="163">
        <f t="shared" si="50"/>
        <v>0</v>
      </c>
      <c r="K179" s="159" t="s">
        <v>117</v>
      </c>
      <c r="L179" s="56"/>
      <c r="M179" s="164" t="s">
        <v>21</v>
      </c>
      <c r="N179" s="165" t="s">
        <v>40</v>
      </c>
      <c r="O179" s="37"/>
      <c r="P179" s="166">
        <f t="shared" si="51"/>
        <v>0</v>
      </c>
      <c r="Q179" s="166">
        <v>0</v>
      </c>
      <c r="R179" s="166">
        <f t="shared" si="52"/>
        <v>0</v>
      </c>
      <c r="S179" s="166">
        <v>0</v>
      </c>
      <c r="T179" s="167">
        <f t="shared" si="53"/>
        <v>0</v>
      </c>
      <c r="AR179" s="19" t="s">
        <v>118</v>
      </c>
      <c r="AT179" s="19" t="s">
        <v>113</v>
      </c>
      <c r="AU179" s="19" t="s">
        <v>76</v>
      </c>
      <c r="AY179" s="19" t="s">
        <v>119</v>
      </c>
      <c r="BE179" s="168">
        <f t="shared" si="54"/>
        <v>0</v>
      </c>
      <c r="BF179" s="168">
        <f t="shared" si="55"/>
        <v>0</v>
      </c>
      <c r="BG179" s="168">
        <f t="shared" si="56"/>
        <v>0</v>
      </c>
      <c r="BH179" s="168">
        <f t="shared" si="57"/>
        <v>0</v>
      </c>
      <c r="BI179" s="168">
        <f t="shared" si="58"/>
        <v>0</v>
      </c>
      <c r="BJ179" s="19" t="s">
        <v>76</v>
      </c>
      <c r="BK179" s="168">
        <f t="shared" si="59"/>
        <v>0</v>
      </c>
      <c r="BL179" s="19" t="s">
        <v>118</v>
      </c>
      <c r="BM179" s="19" t="s">
        <v>511</v>
      </c>
    </row>
    <row r="180" spans="2:65" s="1" customFormat="1" ht="25.5" customHeight="1">
      <c r="B180" s="36"/>
      <c r="C180" s="157" t="s">
        <v>278</v>
      </c>
      <c r="D180" s="157" t="s">
        <v>113</v>
      </c>
      <c r="E180" s="158" t="s">
        <v>252</v>
      </c>
      <c r="F180" s="159" t="s">
        <v>253</v>
      </c>
      <c r="G180" s="160" t="s">
        <v>133</v>
      </c>
      <c r="H180" s="161">
        <v>10.125</v>
      </c>
      <c r="I180" s="162"/>
      <c r="J180" s="163">
        <f t="shared" si="50"/>
        <v>0</v>
      </c>
      <c r="K180" s="159" t="s">
        <v>117</v>
      </c>
      <c r="L180" s="56"/>
      <c r="M180" s="164" t="s">
        <v>21</v>
      </c>
      <c r="N180" s="165" t="s">
        <v>40</v>
      </c>
      <c r="O180" s="37"/>
      <c r="P180" s="166">
        <f t="shared" si="51"/>
        <v>0</v>
      </c>
      <c r="Q180" s="166">
        <v>0</v>
      </c>
      <c r="R180" s="166">
        <f t="shared" si="52"/>
        <v>0</v>
      </c>
      <c r="S180" s="166">
        <v>0</v>
      </c>
      <c r="T180" s="167">
        <f t="shared" si="53"/>
        <v>0</v>
      </c>
      <c r="AR180" s="19" t="s">
        <v>118</v>
      </c>
      <c r="AT180" s="19" t="s">
        <v>113</v>
      </c>
      <c r="AU180" s="19" t="s">
        <v>76</v>
      </c>
      <c r="AY180" s="19" t="s">
        <v>119</v>
      </c>
      <c r="BE180" s="168">
        <f t="shared" si="54"/>
        <v>0</v>
      </c>
      <c r="BF180" s="168">
        <f t="shared" si="55"/>
        <v>0</v>
      </c>
      <c r="BG180" s="168">
        <f t="shared" si="56"/>
        <v>0</v>
      </c>
      <c r="BH180" s="168">
        <f t="shared" si="57"/>
        <v>0</v>
      </c>
      <c r="BI180" s="168">
        <f t="shared" si="58"/>
        <v>0</v>
      </c>
      <c r="BJ180" s="19" t="s">
        <v>76</v>
      </c>
      <c r="BK180" s="168">
        <f t="shared" si="59"/>
        <v>0</v>
      </c>
      <c r="BL180" s="19" t="s">
        <v>118</v>
      </c>
      <c r="BM180" s="19" t="s">
        <v>512</v>
      </c>
    </row>
    <row r="181" spans="2:65" s="1" customFormat="1" ht="16.5" customHeight="1">
      <c r="B181" s="36"/>
      <c r="C181" s="157" t="s">
        <v>513</v>
      </c>
      <c r="D181" s="157" t="s">
        <v>113</v>
      </c>
      <c r="E181" s="158" t="s">
        <v>255</v>
      </c>
      <c r="F181" s="159" t="s">
        <v>256</v>
      </c>
      <c r="G181" s="160" t="s">
        <v>133</v>
      </c>
      <c r="H181" s="161">
        <v>10.125</v>
      </c>
      <c r="I181" s="162"/>
      <c r="J181" s="163">
        <f t="shared" si="50"/>
        <v>0</v>
      </c>
      <c r="K181" s="159" t="s">
        <v>117</v>
      </c>
      <c r="L181" s="56"/>
      <c r="M181" s="164" t="s">
        <v>21</v>
      </c>
      <c r="N181" s="165" t="s">
        <v>40</v>
      </c>
      <c r="O181" s="37"/>
      <c r="P181" s="166">
        <f t="shared" si="51"/>
        <v>0</v>
      </c>
      <c r="Q181" s="166">
        <v>0</v>
      </c>
      <c r="R181" s="166">
        <f t="shared" si="52"/>
        <v>0</v>
      </c>
      <c r="S181" s="166">
        <v>0</v>
      </c>
      <c r="T181" s="167">
        <f t="shared" si="53"/>
        <v>0</v>
      </c>
      <c r="AR181" s="19" t="s">
        <v>118</v>
      </c>
      <c r="AT181" s="19" t="s">
        <v>113</v>
      </c>
      <c r="AU181" s="19" t="s">
        <v>76</v>
      </c>
      <c r="AY181" s="19" t="s">
        <v>119</v>
      </c>
      <c r="BE181" s="168">
        <f t="shared" si="54"/>
        <v>0</v>
      </c>
      <c r="BF181" s="168">
        <f t="shared" si="55"/>
        <v>0</v>
      </c>
      <c r="BG181" s="168">
        <f t="shared" si="56"/>
        <v>0</v>
      </c>
      <c r="BH181" s="168">
        <f t="shared" si="57"/>
        <v>0</v>
      </c>
      <c r="BI181" s="168">
        <f t="shared" si="58"/>
        <v>0</v>
      </c>
      <c r="BJ181" s="19" t="s">
        <v>76</v>
      </c>
      <c r="BK181" s="168">
        <f t="shared" si="59"/>
        <v>0</v>
      </c>
      <c r="BL181" s="19" t="s">
        <v>118</v>
      </c>
      <c r="BM181" s="19" t="s">
        <v>514</v>
      </c>
    </row>
    <row r="182" spans="2:65" s="1" customFormat="1" ht="25.5" customHeight="1">
      <c r="B182" s="36"/>
      <c r="C182" s="157" t="s">
        <v>283</v>
      </c>
      <c r="D182" s="157" t="s">
        <v>113</v>
      </c>
      <c r="E182" s="158" t="s">
        <v>409</v>
      </c>
      <c r="F182" s="159" t="s">
        <v>410</v>
      </c>
      <c r="G182" s="160" t="s">
        <v>125</v>
      </c>
      <c r="H182" s="161">
        <v>5.4</v>
      </c>
      <c r="I182" s="162"/>
      <c r="J182" s="163">
        <f t="shared" si="50"/>
        <v>0</v>
      </c>
      <c r="K182" s="159" t="s">
        <v>117</v>
      </c>
      <c r="L182" s="56"/>
      <c r="M182" s="164" t="s">
        <v>21</v>
      </c>
      <c r="N182" s="165" t="s">
        <v>40</v>
      </c>
      <c r="O182" s="37"/>
      <c r="P182" s="166">
        <f t="shared" si="51"/>
        <v>0</v>
      </c>
      <c r="Q182" s="166">
        <v>0</v>
      </c>
      <c r="R182" s="166">
        <f t="shared" si="52"/>
        <v>0</v>
      </c>
      <c r="S182" s="166">
        <v>0</v>
      </c>
      <c r="T182" s="167">
        <f t="shared" si="53"/>
        <v>0</v>
      </c>
      <c r="AR182" s="19" t="s">
        <v>118</v>
      </c>
      <c r="AT182" s="19" t="s">
        <v>113</v>
      </c>
      <c r="AU182" s="19" t="s">
        <v>76</v>
      </c>
      <c r="AY182" s="19" t="s">
        <v>119</v>
      </c>
      <c r="BE182" s="168">
        <f t="shared" si="54"/>
        <v>0</v>
      </c>
      <c r="BF182" s="168">
        <f t="shared" si="55"/>
        <v>0</v>
      </c>
      <c r="BG182" s="168">
        <f t="shared" si="56"/>
        <v>0</v>
      </c>
      <c r="BH182" s="168">
        <f t="shared" si="57"/>
        <v>0</v>
      </c>
      <c r="BI182" s="168">
        <f t="shared" si="58"/>
        <v>0</v>
      </c>
      <c r="BJ182" s="19" t="s">
        <v>76</v>
      </c>
      <c r="BK182" s="168">
        <f t="shared" si="59"/>
        <v>0</v>
      </c>
      <c r="BL182" s="19" t="s">
        <v>118</v>
      </c>
      <c r="BM182" s="19" t="s">
        <v>515</v>
      </c>
    </row>
    <row r="183" spans="2:65" s="1" customFormat="1" ht="16.5" customHeight="1">
      <c r="B183" s="36"/>
      <c r="C183" s="157" t="s">
        <v>516</v>
      </c>
      <c r="D183" s="157" t="s">
        <v>113</v>
      </c>
      <c r="E183" s="158" t="s">
        <v>413</v>
      </c>
      <c r="F183" s="159" t="s">
        <v>414</v>
      </c>
      <c r="G183" s="160" t="s">
        <v>157</v>
      </c>
      <c r="H183" s="161">
        <v>20.25</v>
      </c>
      <c r="I183" s="162"/>
      <c r="J183" s="163">
        <f t="shared" si="50"/>
        <v>0</v>
      </c>
      <c r="K183" s="159" t="s">
        <v>117</v>
      </c>
      <c r="L183" s="56"/>
      <c r="M183" s="164" t="s">
        <v>21</v>
      </c>
      <c r="N183" s="165" t="s">
        <v>40</v>
      </c>
      <c r="O183" s="37"/>
      <c r="P183" s="166">
        <f t="shared" si="51"/>
        <v>0</v>
      </c>
      <c r="Q183" s="166">
        <v>0</v>
      </c>
      <c r="R183" s="166">
        <f t="shared" si="52"/>
        <v>0</v>
      </c>
      <c r="S183" s="166">
        <v>0</v>
      </c>
      <c r="T183" s="167">
        <f t="shared" si="53"/>
        <v>0</v>
      </c>
      <c r="AR183" s="19" t="s">
        <v>118</v>
      </c>
      <c r="AT183" s="19" t="s">
        <v>113</v>
      </c>
      <c r="AU183" s="19" t="s">
        <v>76</v>
      </c>
      <c r="AY183" s="19" t="s">
        <v>119</v>
      </c>
      <c r="BE183" s="168">
        <f t="shared" si="54"/>
        <v>0</v>
      </c>
      <c r="BF183" s="168">
        <f t="shared" si="55"/>
        <v>0</v>
      </c>
      <c r="BG183" s="168">
        <f t="shared" si="56"/>
        <v>0</v>
      </c>
      <c r="BH183" s="168">
        <f t="shared" si="57"/>
        <v>0</v>
      </c>
      <c r="BI183" s="168">
        <f t="shared" si="58"/>
        <v>0</v>
      </c>
      <c r="BJ183" s="19" t="s">
        <v>76</v>
      </c>
      <c r="BK183" s="168">
        <f t="shared" si="59"/>
        <v>0</v>
      </c>
      <c r="BL183" s="19" t="s">
        <v>118</v>
      </c>
      <c r="BM183" s="19" t="s">
        <v>517</v>
      </c>
    </row>
    <row r="184" spans="2:65" s="1" customFormat="1" ht="25.5" customHeight="1">
      <c r="B184" s="36"/>
      <c r="C184" s="157" t="s">
        <v>284</v>
      </c>
      <c r="D184" s="157" t="s">
        <v>113</v>
      </c>
      <c r="E184" s="158" t="s">
        <v>415</v>
      </c>
      <c r="F184" s="159" t="s">
        <v>416</v>
      </c>
      <c r="G184" s="160" t="s">
        <v>125</v>
      </c>
      <c r="H184" s="161">
        <v>9</v>
      </c>
      <c r="I184" s="162"/>
      <c r="J184" s="163">
        <f t="shared" si="50"/>
        <v>0</v>
      </c>
      <c r="K184" s="159" t="s">
        <v>21</v>
      </c>
      <c r="L184" s="56"/>
      <c r="M184" s="164" t="s">
        <v>21</v>
      </c>
      <c r="N184" s="165" t="s">
        <v>40</v>
      </c>
      <c r="O184" s="37"/>
      <c r="P184" s="166">
        <f t="shared" si="51"/>
        <v>0</v>
      </c>
      <c r="Q184" s="166">
        <v>0</v>
      </c>
      <c r="R184" s="166">
        <f t="shared" si="52"/>
        <v>0</v>
      </c>
      <c r="S184" s="166">
        <v>0</v>
      </c>
      <c r="T184" s="167">
        <f t="shared" si="53"/>
        <v>0</v>
      </c>
      <c r="AR184" s="19" t="s">
        <v>118</v>
      </c>
      <c r="AT184" s="19" t="s">
        <v>113</v>
      </c>
      <c r="AU184" s="19" t="s">
        <v>76</v>
      </c>
      <c r="AY184" s="19" t="s">
        <v>119</v>
      </c>
      <c r="BE184" s="168">
        <f t="shared" si="54"/>
        <v>0</v>
      </c>
      <c r="BF184" s="168">
        <f t="shared" si="55"/>
        <v>0</v>
      </c>
      <c r="BG184" s="168">
        <f t="shared" si="56"/>
        <v>0</v>
      </c>
      <c r="BH184" s="168">
        <f t="shared" si="57"/>
        <v>0</v>
      </c>
      <c r="BI184" s="168">
        <f t="shared" si="58"/>
        <v>0</v>
      </c>
      <c r="BJ184" s="19" t="s">
        <v>76</v>
      </c>
      <c r="BK184" s="168">
        <f t="shared" si="59"/>
        <v>0</v>
      </c>
      <c r="BL184" s="19" t="s">
        <v>118</v>
      </c>
      <c r="BM184" s="19" t="s">
        <v>518</v>
      </c>
    </row>
    <row r="185" spans="2:65" s="1" customFormat="1" ht="25.5" customHeight="1">
      <c r="B185" s="36"/>
      <c r="C185" s="157" t="s">
        <v>519</v>
      </c>
      <c r="D185" s="157" t="s">
        <v>113</v>
      </c>
      <c r="E185" s="158" t="s">
        <v>417</v>
      </c>
      <c r="F185" s="159" t="s">
        <v>418</v>
      </c>
      <c r="G185" s="160" t="s">
        <v>125</v>
      </c>
      <c r="H185" s="161">
        <v>9</v>
      </c>
      <c r="I185" s="162"/>
      <c r="J185" s="163">
        <f t="shared" si="50"/>
        <v>0</v>
      </c>
      <c r="K185" s="159" t="s">
        <v>21</v>
      </c>
      <c r="L185" s="56"/>
      <c r="M185" s="164" t="s">
        <v>21</v>
      </c>
      <c r="N185" s="165" t="s">
        <v>40</v>
      </c>
      <c r="O185" s="37"/>
      <c r="P185" s="166">
        <f t="shared" si="51"/>
        <v>0</v>
      </c>
      <c r="Q185" s="166">
        <v>0</v>
      </c>
      <c r="R185" s="166">
        <f t="shared" si="52"/>
        <v>0</v>
      </c>
      <c r="S185" s="166">
        <v>0</v>
      </c>
      <c r="T185" s="167">
        <f t="shared" si="53"/>
        <v>0</v>
      </c>
      <c r="AR185" s="19" t="s">
        <v>118</v>
      </c>
      <c r="AT185" s="19" t="s">
        <v>113</v>
      </c>
      <c r="AU185" s="19" t="s">
        <v>76</v>
      </c>
      <c r="AY185" s="19" t="s">
        <v>119</v>
      </c>
      <c r="BE185" s="168">
        <f t="shared" si="54"/>
        <v>0</v>
      </c>
      <c r="BF185" s="168">
        <f t="shared" si="55"/>
        <v>0</v>
      </c>
      <c r="BG185" s="168">
        <f t="shared" si="56"/>
        <v>0</v>
      </c>
      <c r="BH185" s="168">
        <f t="shared" si="57"/>
        <v>0</v>
      </c>
      <c r="BI185" s="168">
        <f t="shared" si="58"/>
        <v>0</v>
      </c>
      <c r="BJ185" s="19" t="s">
        <v>76</v>
      </c>
      <c r="BK185" s="168">
        <f t="shared" si="59"/>
        <v>0</v>
      </c>
      <c r="BL185" s="19" t="s">
        <v>118</v>
      </c>
      <c r="BM185" s="19" t="s">
        <v>520</v>
      </c>
    </row>
    <row r="186" spans="2:65" s="1" customFormat="1" ht="16.5" customHeight="1">
      <c r="B186" s="36"/>
      <c r="C186" s="169" t="s">
        <v>288</v>
      </c>
      <c r="D186" s="169" t="s">
        <v>280</v>
      </c>
      <c r="E186" s="170" t="s">
        <v>419</v>
      </c>
      <c r="F186" s="171" t="s">
        <v>420</v>
      </c>
      <c r="G186" s="172" t="s">
        <v>133</v>
      </c>
      <c r="H186" s="173">
        <v>6.0750000000000002</v>
      </c>
      <c r="I186" s="174"/>
      <c r="J186" s="175">
        <f t="shared" si="50"/>
        <v>0</v>
      </c>
      <c r="K186" s="171" t="s">
        <v>117</v>
      </c>
      <c r="L186" s="176"/>
      <c r="M186" s="177" t="s">
        <v>21</v>
      </c>
      <c r="N186" s="178" t="s">
        <v>40</v>
      </c>
      <c r="O186" s="37"/>
      <c r="P186" s="166">
        <f t="shared" si="51"/>
        <v>0</v>
      </c>
      <c r="Q186" s="166">
        <v>0</v>
      </c>
      <c r="R186" s="166">
        <f t="shared" si="52"/>
        <v>0</v>
      </c>
      <c r="S186" s="166">
        <v>0</v>
      </c>
      <c r="T186" s="167">
        <f t="shared" si="53"/>
        <v>0</v>
      </c>
      <c r="AR186" s="19" t="s">
        <v>129</v>
      </c>
      <c r="AT186" s="19" t="s">
        <v>280</v>
      </c>
      <c r="AU186" s="19" t="s">
        <v>76</v>
      </c>
      <c r="AY186" s="19" t="s">
        <v>119</v>
      </c>
      <c r="BE186" s="168">
        <f t="shared" si="54"/>
        <v>0</v>
      </c>
      <c r="BF186" s="168">
        <f t="shared" si="55"/>
        <v>0</v>
      </c>
      <c r="BG186" s="168">
        <f t="shared" si="56"/>
        <v>0</v>
      </c>
      <c r="BH186" s="168">
        <f t="shared" si="57"/>
        <v>0</v>
      </c>
      <c r="BI186" s="168">
        <f t="shared" si="58"/>
        <v>0</v>
      </c>
      <c r="BJ186" s="19" t="s">
        <v>76</v>
      </c>
      <c r="BK186" s="168">
        <f t="shared" si="59"/>
        <v>0</v>
      </c>
      <c r="BL186" s="19" t="s">
        <v>118</v>
      </c>
      <c r="BM186" s="19" t="s">
        <v>521</v>
      </c>
    </row>
    <row r="187" spans="2:65" s="1" customFormat="1" ht="16.5" customHeight="1">
      <c r="B187" s="36"/>
      <c r="C187" s="169" t="s">
        <v>522</v>
      </c>
      <c r="D187" s="169" t="s">
        <v>280</v>
      </c>
      <c r="E187" s="170" t="s">
        <v>421</v>
      </c>
      <c r="F187" s="171" t="s">
        <v>422</v>
      </c>
      <c r="G187" s="172" t="s">
        <v>133</v>
      </c>
      <c r="H187" s="173">
        <v>2.5310000000000001</v>
      </c>
      <c r="I187" s="174"/>
      <c r="J187" s="175">
        <f t="shared" si="50"/>
        <v>0</v>
      </c>
      <c r="K187" s="171" t="s">
        <v>117</v>
      </c>
      <c r="L187" s="176"/>
      <c r="M187" s="177" t="s">
        <v>21</v>
      </c>
      <c r="N187" s="178" t="s">
        <v>40</v>
      </c>
      <c r="O187" s="37"/>
      <c r="P187" s="166">
        <f t="shared" si="51"/>
        <v>0</v>
      </c>
      <c r="Q187" s="166">
        <v>0</v>
      </c>
      <c r="R187" s="166">
        <f t="shared" si="52"/>
        <v>0</v>
      </c>
      <c r="S187" s="166">
        <v>0</v>
      </c>
      <c r="T187" s="167">
        <f t="shared" si="53"/>
        <v>0</v>
      </c>
      <c r="AR187" s="19" t="s">
        <v>129</v>
      </c>
      <c r="AT187" s="19" t="s">
        <v>280</v>
      </c>
      <c r="AU187" s="19" t="s">
        <v>76</v>
      </c>
      <c r="AY187" s="19" t="s">
        <v>119</v>
      </c>
      <c r="BE187" s="168">
        <f t="shared" si="54"/>
        <v>0</v>
      </c>
      <c r="BF187" s="168">
        <f t="shared" si="55"/>
        <v>0</v>
      </c>
      <c r="BG187" s="168">
        <f t="shared" si="56"/>
        <v>0</v>
      </c>
      <c r="BH187" s="168">
        <f t="shared" si="57"/>
        <v>0</v>
      </c>
      <c r="BI187" s="168">
        <f t="shared" si="58"/>
        <v>0</v>
      </c>
      <c r="BJ187" s="19" t="s">
        <v>76</v>
      </c>
      <c r="BK187" s="168">
        <f t="shared" si="59"/>
        <v>0</v>
      </c>
      <c r="BL187" s="19" t="s">
        <v>118</v>
      </c>
      <c r="BM187" s="19" t="s">
        <v>523</v>
      </c>
    </row>
    <row r="188" spans="2:65" s="1" customFormat="1" ht="25.5" customHeight="1">
      <c r="B188" s="36"/>
      <c r="C188" s="157" t="s">
        <v>291</v>
      </c>
      <c r="D188" s="157" t="s">
        <v>113</v>
      </c>
      <c r="E188" s="158" t="s">
        <v>252</v>
      </c>
      <c r="F188" s="159" t="s">
        <v>253</v>
      </c>
      <c r="G188" s="160" t="s">
        <v>133</v>
      </c>
      <c r="H188" s="161">
        <v>8.6059999999999999</v>
      </c>
      <c r="I188" s="162"/>
      <c r="J188" s="163">
        <f t="shared" si="50"/>
        <v>0</v>
      </c>
      <c r="K188" s="159" t="s">
        <v>117</v>
      </c>
      <c r="L188" s="56"/>
      <c r="M188" s="164" t="s">
        <v>21</v>
      </c>
      <c r="N188" s="165" t="s">
        <v>40</v>
      </c>
      <c r="O188" s="37"/>
      <c r="P188" s="166">
        <f t="shared" si="51"/>
        <v>0</v>
      </c>
      <c r="Q188" s="166">
        <v>0</v>
      </c>
      <c r="R188" s="166">
        <f t="shared" si="52"/>
        <v>0</v>
      </c>
      <c r="S188" s="166">
        <v>0</v>
      </c>
      <c r="T188" s="167">
        <f t="shared" si="53"/>
        <v>0</v>
      </c>
      <c r="AR188" s="19" t="s">
        <v>118</v>
      </c>
      <c r="AT188" s="19" t="s">
        <v>113</v>
      </c>
      <c r="AU188" s="19" t="s">
        <v>76</v>
      </c>
      <c r="AY188" s="19" t="s">
        <v>119</v>
      </c>
      <c r="BE188" s="168">
        <f t="shared" si="54"/>
        <v>0</v>
      </c>
      <c r="BF188" s="168">
        <f t="shared" si="55"/>
        <v>0</v>
      </c>
      <c r="BG188" s="168">
        <f t="shared" si="56"/>
        <v>0</v>
      </c>
      <c r="BH188" s="168">
        <f t="shared" si="57"/>
        <v>0</v>
      </c>
      <c r="BI188" s="168">
        <f t="shared" si="58"/>
        <v>0</v>
      </c>
      <c r="BJ188" s="19" t="s">
        <v>76</v>
      </c>
      <c r="BK188" s="168">
        <f t="shared" si="59"/>
        <v>0</v>
      </c>
      <c r="BL188" s="19" t="s">
        <v>118</v>
      </c>
      <c r="BM188" s="19" t="s">
        <v>524</v>
      </c>
    </row>
    <row r="189" spans="2:65" s="1" customFormat="1" ht="16.5" customHeight="1">
      <c r="B189" s="36"/>
      <c r="C189" s="169" t="s">
        <v>525</v>
      </c>
      <c r="D189" s="169" t="s">
        <v>280</v>
      </c>
      <c r="E189" s="170" t="s">
        <v>477</v>
      </c>
      <c r="F189" s="171" t="s">
        <v>478</v>
      </c>
      <c r="G189" s="172" t="s">
        <v>116</v>
      </c>
      <c r="H189" s="173">
        <v>9</v>
      </c>
      <c r="I189" s="174"/>
      <c r="J189" s="175">
        <f t="shared" si="50"/>
        <v>0</v>
      </c>
      <c r="K189" s="171" t="s">
        <v>117</v>
      </c>
      <c r="L189" s="176"/>
      <c r="M189" s="177" t="s">
        <v>21</v>
      </c>
      <c r="N189" s="178" t="s">
        <v>40</v>
      </c>
      <c r="O189" s="37"/>
      <c r="P189" s="166">
        <f t="shared" si="51"/>
        <v>0</v>
      </c>
      <c r="Q189" s="166">
        <v>0</v>
      </c>
      <c r="R189" s="166">
        <f t="shared" si="52"/>
        <v>0</v>
      </c>
      <c r="S189" s="166">
        <v>0</v>
      </c>
      <c r="T189" s="167">
        <f t="shared" si="53"/>
        <v>0</v>
      </c>
      <c r="AR189" s="19" t="s">
        <v>129</v>
      </c>
      <c r="AT189" s="19" t="s">
        <v>280</v>
      </c>
      <c r="AU189" s="19" t="s">
        <v>76</v>
      </c>
      <c r="AY189" s="19" t="s">
        <v>119</v>
      </c>
      <c r="BE189" s="168">
        <f t="shared" si="54"/>
        <v>0</v>
      </c>
      <c r="BF189" s="168">
        <f t="shared" si="55"/>
        <v>0</v>
      </c>
      <c r="BG189" s="168">
        <f t="shared" si="56"/>
        <v>0</v>
      </c>
      <c r="BH189" s="168">
        <f t="shared" si="57"/>
        <v>0</v>
      </c>
      <c r="BI189" s="168">
        <f t="shared" si="58"/>
        <v>0</v>
      </c>
      <c r="BJ189" s="19" t="s">
        <v>76</v>
      </c>
      <c r="BK189" s="168">
        <f t="shared" si="59"/>
        <v>0</v>
      </c>
      <c r="BL189" s="19" t="s">
        <v>118</v>
      </c>
      <c r="BM189" s="19" t="s">
        <v>526</v>
      </c>
    </row>
    <row r="190" spans="2:65" s="1" customFormat="1" ht="16.5" customHeight="1">
      <c r="B190" s="36"/>
      <c r="C190" s="169" t="s">
        <v>388</v>
      </c>
      <c r="D190" s="169" t="s">
        <v>280</v>
      </c>
      <c r="E190" s="170" t="s">
        <v>481</v>
      </c>
      <c r="F190" s="171" t="s">
        <v>482</v>
      </c>
      <c r="G190" s="172" t="s">
        <v>116</v>
      </c>
      <c r="H190" s="173">
        <v>10</v>
      </c>
      <c r="I190" s="174"/>
      <c r="J190" s="175">
        <f t="shared" si="50"/>
        <v>0</v>
      </c>
      <c r="K190" s="171" t="s">
        <v>117</v>
      </c>
      <c r="L190" s="176"/>
      <c r="M190" s="177" t="s">
        <v>21</v>
      </c>
      <c r="N190" s="178" t="s">
        <v>40</v>
      </c>
      <c r="O190" s="37"/>
      <c r="P190" s="166">
        <f t="shared" si="51"/>
        <v>0</v>
      </c>
      <c r="Q190" s="166">
        <v>0</v>
      </c>
      <c r="R190" s="166">
        <f t="shared" si="52"/>
        <v>0</v>
      </c>
      <c r="S190" s="166">
        <v>0</v>
      </c>
      <c r="T190" s="167">
        <f t="shared" si="53"/>
        <v>0</v>
      </c>
      <c r="AR190" s="19" t="s">
        <v>129</v>
      </c>
      <c r="AT190" s="19" t="s">
        <v>280</v>
      </c>
      <c r="AU190" s="19" t="s">
        <v>76</v>
      </c>
      <c r="AY190" s="19" t="s">
        <v>119</v>
      </c>
      <c r="BE190" s="168">
        <f t="shared" si="54"/>
        <v>0</v>
      </c>
      <c r="BF190" s="168">
        <f t="shared" si="55"/>
        <v>0</v>
      </c>
      <c r="BG190" s="168">
        <f t="shared" si="56"/>
        <v>0</v>
      </c>
      <c r="BH190" s="168">
        <f t="shared" si="57"/>
        <v>0</v>
      </c>
      <c r="BI190" s="168">
        <f t="shared" si="58"/>
        <v>0</v>
      </c>
      <c r="BJ190" s="19" t="s">
        <v>76</v>
      </c>
      <c r="BK190" s="168">
        <f t="shared" si="59"/>
        <v>0</v>
      </c>
      <c r="BL190" s="19" t="s">
        <v>118</v>
      </c>
      <c r="BM190" s="19" t="s">
        <v>527</v>
      </c>
    </row>
    <row r="191" spans="2:65" s="1" customFormat="1" ht="16.5" customHeight="1">
      <c r="B191" s="36"/>
      <c r="C191" s="169" t="s">
        <v>528</v>
      </c>
      <c r="D191" s="169" t="s">
        <v>280</v>
      </c>
      <c r="E191" s="170" t="s">
        <v>484</v>
      </c>
      <c r="F191" s="171" t="s">
        <v>485</v>
      </c>
      <c r="G191" s="172" t="s">
        <v>116</v>
      </c>
      <c r="H191" s="173">
        <v>2</v>
      </c>
      <c r="I191" s="174"/>
      <c r="J191" s="175">
        <f t="shared" si="50"/>
        <v>0</v>
      </c>
      <c r="K191" s="171" t="s">
        <v>117</v>
      </c>
      <c r="L191" s="176"/>
      <c r="M191" s="177" t="s">
        <v>21</v>
      </c>
      <c r="N191" s="178" t="s">
        <v>40</v>
      </c>
      <c r="O191" s="37"/>
      <c r="P191" s="166">
        <f t="shared" si="51"/>
        <v>0</v>
      </c>
      <c r="Q191" s="166">
        <v>0</v>
      </c>
      <c r="R191" s="166">
        <f t="shared" si="52"/>
        <v>0</v>
      </c>
      <c r="S191" s="166">
        <v>0</v>
      </c>
      <c r="T191" s="167">
        <f t="shared" si="53"/>
        <v>0</v>
      </c>
      <c r="AR191" s="19" t="s">
        <v>129</v>
      </c>
      <c r="AT191" s="19" t="s">
        <v>280</v>
      </c>
      <c r="AU191" s="19" t="s">
        <v>76</v>
      </c>
      <c r="AY191" s="19" t="s">
        <v>119</v>
      </c>
      <c r="BE191" s="168">
        <f t="shared" si="54"/>
        <v>0</v>
      </c>
      <c r="BF191" s="168">
        <f t="shared" si="55"/>
        <v>0</v>
      </c>
      <c r="BG191" s="168">
        <f t="shared" si="56"/>
        <v>0</v>
      </c>
      <c r="BH191" s="168">
        <f t="shared" si="57"/>
        <v>0</v>
      </c>
      <c r="BI191" s="168">
        <f t="shared" si="58"/>
        <v>0</v>
      </c>
      <c r="BJ191" s="19" t="s">
        <v>76</v>
      </c>
      <c r="BK191" s="168">
        <f t="shared" si="59"/>
        <v>0</v>
      </c>
      <c r="BL191" s="19" t="s">
        <v>118</v>
      </c>
      <c r="BM191" s="19" t="s">
        <v>529</v>
      </c>
    </row>
    <row r="192" spans="2:65" s="1" customFormat="1" ht="16.5" customHeight="1">
      <c r="B192" s="36"/>
      <c r="C192" s="169" t="s">
        <v>298</v>
      </c>
      <c r="D192" s="169" t="s">
        <v>280</v>
      </c>
      <c r="E192" s="170" t="s">
        <v>488</v>
      </c>
      <c r="F192" s="171" t="s">
        <v>489</v>
      </c>
      <c r="G192" s="172" t="s">
        <v>116</v>
      </c>
      <c r="H192" s="173">
        <v>8</v>
      </c>
      <c r="I192" s="174"/>
      <c r="J192" s="175">
        <f t="shared" si="50"/>
        <v>0</v>
      </c>
      <c r="K192" s="171" t="s">
        <v>117</v>
      </c>
      <c r="L192" s="176"/>
      <c r="M192" s="177" t="s">
        <v>21</v>
      </c>
      <c r="N192" s="178" t="s">
        <v>40</v>
      </c>
      <c r="O192" s="37"/>
      <c r="P192" s="166">
        <f t="shared" si="51"/>
        <v>0</v>
      </c>
      <c r="Q192" s="166">
        <v>0</v>
      </c>
      <c r="R192" s="166">
        <f t="shared" si="52"/>
        <v>0</v>
      </c>
      <c r="S192" s="166">
        <v>0</v>
      </c>
      <c r="T192" s="167">
        <f t="shared" si="53"/>
        <v>0</v>
      </c>
      <c r="AR192" s="19" t="s">
        <v>129</v>
      </c>
      <c r="AT192" s="19" t="s">
        <v>280</v>
      </c>
      <c r="AU192" s="19" t="s">
        <v>76</v>
      </c>
      <c r="AY192" s="19" t="s">
        <v>119</v>
      </c>
      <c r="BE192" s="168">
        <f t="shared" si="54"/>
        <v>0</v>
      </c>
      <c r="BF192" s="168">
        <f t="shared" si="55"/>
        <v>0</v>
      </c>
      <c r="BG192" s="168">
        <f t="shared" si="56"/>
        <v>0</v>
      </c>
      <c r="BH192" s="168">
        <f t="shared" si="57"/>
        <v>0</v>
      </c>
      <c r="BI192" s="168">
        <f t="shared" si="58"/>
        <v>0</v>
      </c>
      <c r="BJ192" s="19" t="s">
        <v>76</v>
      </c>
      <c r="BK192" s="168">
        <f t="shared" si="59"/>
        <v>0</v>
      </c>
      <c r="BL192" s="19" t="s">
        <v>118</v>
      </c>
      <c r="BM192" s="19" t="s">
        <v>530</v>
      </c>
    </row>
    <row r="193" spans="2:65" s="1" customFormat="1" ht="16.5" customHeight="1">
      <c r="B193" s="36"/>
      <c r="C193" s="169" t="s">
        <v>531</v>
      </c>
      <c r="D193" s="169" t="s">
        <v>280</v>
      </c>
      <c r="E193" s="170" t="s">
        <v>438</v>
      </c>
      <c r="F193" s="171" t="s">
        <v>439</v>
      </c>
      <c r="G193" s="172" t="s">
        <v>116</v>
      </c>
      <c r="H193" s="173">
        <v>4</v>
      </c>
      <c r="I193" s="174"/>
      <c r="J193" s="175">
        <f t="shared" si="50"/>
        <v>0</v>
      </c>
      <c r="K193" s="171" t="s">
        <v>21</v>
      </c>
      <c r="L193" s="176"/>
      <c r="M193" s="177" t="s">
        <v>21</v>
      </c>
      <c r="N193" s="178" t="s">
        <v>40</v>
      </c>
      <c r="O193" s="37"/>
      <c r="P193" s="166">
        <f t="shared" si="51"/>
        <v>0</v>
      </c>
      <c r="Q193" s="166">
        <v>0</v>
      </c>
      <c r="R193" s="166">
        <f t="shared" si="52"/>
        <v>0</v>
      </c>
      <c r="S193" s="166">
        <v>0</v>
      </c>
      <c r="T193" s="167">
        <f t="shared" si="53"/>
        <v>0</v>
      </c>
      <c r="AR193" s="19" t="s">
        <v>129</v>
      </c>
      <c r="AT193" s="19" t="s">
        <v>280</v>
      </c>
      <c r="AU193" s="19" t="s">
        <v>76</v>
      </c>
      <c r="AY193" s="19" t="s">
        <v>119</v>
      </c>
      <c r="BE193" s="168">
        <f t="shared" si="54"/>
        <v>0</v>
      </c>
      <c r="BF193" s="168">
        <f t="shared" si="55"/>
        <v>0</v>
      </c>
      <c r="BG193" s="168">
        <f t="shared" si="56"/>
        <v>0</v>
      </c>
      <c r="BH193" s="168">
        <f t="shared" si="57"/>
        <v>0</v>
      </c>
      <c r="BI193" s="168">
        <f t="shared" si="58"/>
        <v>0</v>
      </c>
      <c r="BJ193" s="19" t="s">
        <v>76</v>
      </c>
      <c r="BK193" s="168">
        <f t="shared" si="59"/>
        <v>0</v>
      </c>
      <c r="BL193" s="19" t="s">
        <v>118</v>
      </c>
      <c r="BM193" s="19" t="s">
        <v>532</v>
      </c>
    </row>
    <row r="194" spans="2:65" s="1" customFormat="1" ht="16.5" customHeight="1">
      <c r="B194" s="36"/>
      <c r="C194" s="169" t="s">
        <v>302</v>
      </c>
      <c r="D194" s="169" t="s">
        <v>280</v>
      </c>
      <c r="E194" s="170" t="s">
        <v>493</v>
      </c>
      <c r="F194" s="171" t="s">
        <v>494</v>
      </c>
      <c r="G194" s="172" t="s">
        <v>116</v>
      </c>
      <c r="H194" s="173">
        <v>1</v>
      </c>
      <c r="I194" s="174"/>
      <c r="J194" s="175">
        <f t="shared" si="50"/>
        <v>0</v>
      </c>
      <c r="K194" s="171" t="s">
        <v>21</v>
      </c>
      <c r="L194" s="176"/>
      <c r="M194" s="177" t="s">
        <v>21</v>
      </c>
      <c r="N194" s="178" t="s">
        <v>40</v>
      </c>
      <c r="O194" s="37"/>
      <c r="P194" s="166">
        <f t="shared" si="51"/>
        <v>0</v>
      </c>
      <c r="Q194" s="166">
        <v>0</v>
      </c>
      <c r="R194" s="166">
        <f t="shared" si="52"/>
        <v>0</v>
      </c>
      <c r="S194" s="166">
        <v>0</v>
      </c>
      <c r="T194" s="167">
        <f t="shared" si="53"/>
        <v>0</v>
      </c>
      <c r="AR194" s="19" t="s">
        <v>129</v>
      </c>
      <c r="AT194" s="19" t="s">
        <v>280</v>
      </c>
      <c r="AU194" s="19" t="s">
        <v>76</v>
      </c>
      <c r="AY194" s="19" t="s">
        <v>119</v>
      </c>
      <c r="BE194" s="168">
        <f t="shared" si="54"/>
        <v>0</v>
      </c>
      <c r="BF194" s="168">
        <f t="shared" si="55"/>
        <v>0</v>
      </c>
      <c r="BG194" s="168">
        <f t="shared" si="56"/>
        <v>0</v>
      </c>
      <c r="BH194" s="168">
        <f t="shared" si="57"/>
        <v>0</v>
      </c>
      <c r="BI194" s="168">
        <f t="shared" si="58"/>
        <v>0</v>
      </c>
      <c r="BJ194" s="19" t="s">
        <v>76</v>
      </c>
      <c r="BK194" s="168">
        <f t="shared" si="59"/>
        <v>0</v>
      </c>
      <c r="BL194" s="19" t="s">
        <v>118</v>
      </c>
      <c r="BM194" s="19" t="s">
        <v>533</v>
      </c>
    </row>
    <row r="195" spans="2:65" s="1" customFormat="1" ht="16.5" customHeight="1">
      <c r="B195" s="36"/>
      <c r="C195" s="169" t="s">
        <v>534</v>
      </c>
      <c r="D195" s="169" t="s">
        <v>280</v>
      </c>
      <c r="E195" s="170" t="s">
        <v>496</v>
      </c>
      <c r="F195" s="171" t="s">
        <v>497</v>
      </c>
      <c r="G195" s="172" t="s">
        <v>116</v>
      </c>
      <c r="H195" s="173">
        <v>1</v>
      </c>
      <c r="I195" s="174"/>
      <c r="J195" s="175">
        <f t="shared" si="50"/>
        <v>0</v>
      </c>
      <c r="K195" s="171" t="s">
        <v>117</v>
      </c>
      <c r="L195" s="176"/>
      <c r="M195" s="177" t="s">
        <v>21</v>
      </c>
      <c r="N195" s="178" t="s">
        <v>40</v>
      </c>
      <c r="O195" s="37"/>
      <c r="P195" s="166">
        <f t="shared" si="51"/>
        <v>0</v>
      </c>
      <c r="Q195" s="166">
        <v>0</v>
      </c>
      <c r="R195" s="166">
        <f t="shared" si="52"/>
        <v>0</v>
      </c>
      <c r="S195" s="166">
        <v>0</v>
      </c>
      <c r="T195" s="167">
        <f t="shared" si="53"/>
        <v>0</v>
      </c>
      <c r="AR195" s="19" t="s">
        <v>129</v>
      </c>
      <c r="AT195" s="19" t="s">
        <v>280</v>
      </c>
      <c r="AU195" s="19" t="s">
        <v>76</v>
      </c>
      <c r="AY195" s="19" t="s">
        <v>119</v>
      </c>
      <c r="BE195" s="168">
        <f t="shared" si="54"/>
        <v>0</v>
      </c>
      <c r="BF195" s="168">
        <f t="shared" si="55"/>
        <v>0</v>
      </c>
      <c r="BG195" s="168">
        <f t="shared" si="56"/>
        <v>0</v>
      </c>
      <c r="BH195" s="168">
        <f t="shared" si="57"/>
        <v>0</v>
      </c>
      <c r="BI195" s="168">
        <f t="shared" si="58"/>
        <v>0</v>
      </c>
      <c r="BJ195" s="19" t="s">
        <v>76</v>
      </c>
      <c r="BK195" s="168">
        <f t="shared" si="59"/>
        <v>0</v>
      </c>
      <c r="BL195" s="19" t="s">
        <v>118</v>
      </c>
      <c r="BM195" s="19" t="s">
        <v>535</v>
      </c>
    </row>
    <row r="196" spans="2:65" s="1" customFormat="1" ht="25.5" customHeight="1">
      <c r="B196" s="36"/>
      <c r="C196" s="157" t="s">
        <v>305</v>
      </c>
      <c r="D196" s="157" t="s">
        <v>113</v>
      </c>
      <c r="E196" s="158" t="s">
        <v>289</v>
      </c>
      <c r="F196" s="159" t="s">
        <v>290</v>
      </c>
      <c r="G196" s="160" t="s">
        <v>133</v>
      </c>
      <c r="H196" s="161">
        <v>1.577</v>
      </c>
      <c r="I196" s="162"/>
      <c r="J196" s="163">
        <f t="shared" si="50"/>
        <v>0</v>
      </c>
      <c r="K196" s="159" t="s">
        <v>117</v>
      </c>
      <c r="L196" s="56"/>
      <c r="M196" s="164" t="s">
        <v>21</v>
      </c>
      <c r="N196" s="165" t="s">
        <v>40</v>
      </c>
      <c r="O196" s="37"/>
      <c r="P196" s="166">
        <f t="shared" si="51"/>
        <v>0</v>
      </c>
      <c r="Q196" s="166">
        <v>0</v>
      </c>
      <c r="R196" s="166">
        <f t="shared" si="52"/>
        <v>0</v>
      </c>
      <c r="S196" s="166">
        <v>0</v>
      </c>
      <c r="T196" s="167">
        <f t="shared" si="53"/>
        <v>0</v>
      </c>
      <c r="AR196" s="19" t="s">
        <v>118</v>
      </c>
      <c r="AT196" s="19" t="s">
        <v>113</v>
      </c>
      <c r="AU196" s="19" t="s">
        <v>76</v>
      </c>
      <c r="AY196" s="19" t="s">
        <v>119</v>
      </c>
      <c r="BE196" s="168">
        <f t="shared" si="54"/>
        <v>0</v>
      </c>
      <c r="BF196" s="168">
        <f t="shared" si="55"/>
        <v>0</v>
      </c>
      <c r="BG196" s="168">
        <f t="shared" si="56"/>
        <v>0</v>
      </c>
      <c r="BH196" s="168">
        <f t="shared" si="57"/>
        <v>0</v>
      </c>
      <c r="BI196" s="168">
        <f t="shared" si="58"/>
        <v>0</v>
      </c>
      <c r="BJ196" s="19" t="s">
        <v>76</v>
      </c>
      <c r="BK196" s="168">
        <f t="shared" si="59"/>
        <v>0</v>
      </c>
      <c r="BL196" s="19" t="s">
        <v>118</v>
      </c>
      <c r="BM196" s="19" t="s">
        <v>536</v>
      </c>
    </row>
    <row r="197" spans="2:65" s="1" customFormat="1" ht="25.5" customHeight="1">
      <c r="B197" s="36"/>
      <c r="C197" s="157" t="s">
        <v>537</v>
      </c>
      <c r="D197" s="157" t="s">
        <v>113</v>
      </c>
      <c r="E197" s="158" t="s">
        <v>440</v>
      </c>
      <c r="F197" s="159" t="s">
        <v>441</v>
      </c>
      <c r="G197" s="160" t="s">
        <v>133</v>
      </c>
      <c r="H197" s="161">
        <v>236.55</v>
      </c>
      <c r="I197" s="162"/>
      <c r="J197" s="163">
        <f t="shared" si="50"/>
        <v>0</v>
      </c>
      <c r="K197" s="159" t="s">
        <v>117</v>
      </c>
      <c r="L197" s="56"/>
      <c r="M197" s="164" t="s">
        <v>21</v>
      </c>
      <c r="N197" s="165" t="s">
        <v>40</v>
      </c>
      <c r="O197" s="37"/>
      <c r="P197" s="166">
        <f t="shared" si="51"/>
        <v>0</v>
      </c>
      <c r="Q197" s="166">
        <v>0</v>
      </c>
      <c r="R197" s="166">
        <f t="shared" si="52"/>
        <v>0</v>
      </c>
      <c r="S197" s="166">
        <v>0</v>
      </c>
      <c r="T197" s="167">
        <f t="shared" si="53"/>
        <v>0</v>
      </c>
      <c r="AR197" s="19" t="s">
        <v>118</v>
      </c>
      <c r="AT197" s="19" t="s">
        <v>113</v>
      </c>
      <c r="AU197" s="19" t="s">
        <v>76</v>
      </c>
      <c r="AY197" s="19" t="s">
        <v>119</v>
      </c>
      <c r="BE197" s="168">
        <f t="shared" si="54"/>
        <v>0</v>
      </c>
      <c r="BF197" s="168">
        <f t="shared" si="55"/>
        <v>0</v>
      </c>
      <c r="BG197" s="168">
        <f t="shared" si="56"/>
        <v>0</v>
      </c>
      <c r="BH197" s="168">
        <f t="shared" si="57"/>
        <v>0</v>
      </c>
      <c r="BI197" s="168">
        <f t="shared" si="58"/>
        <v>0</v>
      </c>
      <c r="BJ197" s="19" t="s">
        <v>76</v>
      </c>
      <c r="BK197" s="168">
        <f t="shared" si="59"/>
        <v>0</v>
      </c>
      <c r="BL197" s="19" t="s">
        <v>118</v>
      </c>
      <c r="BM197" s="19" t="s">
        <v>538</v>
      </c>
    </row>
    <row r="198" spans="2:65" s="9" customFormat="1" ht="37.35" customHeight="1">
      <c r="B198" s="192"/>
      <c r="C198" s="193"/>
      <c r="D198" s="194" t="s">
        <v>68</v>
      </c>
      <c r="E198" s="195" t="s">
        <v>539</v>
      </c>
      <c r="F198" s="195" t="s">
        <v>540</v>
      </c>
      <c r="G198" s="193"/>
      <c r="H198" s="193"/>
      <c r="I198" s="196"/>
      <c r="J198" s="197">
        <f>BK198</f>
        <v>0</v>
      </c>
      <c r="K198" s="193"/>
      <c r="L198" s="198"/>
      <c r="M198" s="199"/>
      <c r="N198" s="200"/>
      <c r="O198" s="200"/>
      <c r="P198" s="201">
        <f>SUM(P199:P222)</f>
        <v>0</v>
      </c>
      <c r="Q198" s="200"/>
      <c r="R198" s="201">
        <f>SUM(R199:R222)</f>
        <v>0</v>
      </c>
      <c r="S198" s="200"/>
      <c r="T198" s="202">
        <f>SUM(T199:T222)</f>
        <v>0</v>
      </c>
      <c r="AR198" s="203" t="s">
        <v>76</v>
      </c>
      <c r="AT198" s="204" t="s">
        <v>68</v>
      </c>
      <c r="AU198" s="204" t="s">
        <v>69</v>
      </c>
      <c r="AY198" s="203" t="s">
        <v>119</v>
      </c>
      <c r="BK198" s="205">
        <f>SUM(BK199:BK222)</f>
        <v>0</v>
      </c>
    </row>
    <row r="199" spans="2:65" s="1" customFormat="1" ht="16.5" customHeight="1">
      <c r="B199" s="36"/>
      <c r="C199" s="157" t="s">
        <v>309</v>
      </c>
      <c r="D199" s="157" t="s">
        <v>113</v>
      </c>
      <c r="E199" s="158" t="s">
        <v>444</v>
      </c>
      <c r="F199" s="159" t="s">
        <v>445</v>
      </c>
      <c r="G199" s="160" t="s">
        <v>157</v>
      </c>
      <c r="H199" s="161">
        <v>4</v>
      </c>
      <c r="I199" s="162"/>
      <c r="J199" s="163">
        <f t="shared" ref="J199:J222" si="60">ROUND(I199*H199,2)</f>
        <v>0</v>
      </c>
      <c r="K199" s="159" t="s">
        <v>117</v>
      </c>
      <c r="L199" s="56"/>
      <c r="M199" s="164" t="s">
        <v>21</v>
      </c>
      <c r="N199" s="165" t="s">
        <v>40</v>
      </c>
      <c r="O199" s="37"/>
      <c r="P199" s="166">
        <f t="shared" ref="P199:P222" si="61">O199*H199</f>
        <v>0</v>
      </c>
      <c r="Q199" s="166">
        <v>0</v>
      </c>
      <c r="R199" s="166">
        <f t="shared" ref="R199:R222" si="62">Q199*H199</f>
        <v>0</v>
      </c>
      <c r="S199" s="166">
        <v>0</v>
      </c>
      <c r="T199" s="167">
        <f t="shared" ref="T199:T222" si="63">S199*H199</f>
        <v>0</v>
      </c>
      <c r="AR199" s="19" t="s">
        <v>118</v>
      </c>
      <c r="AT199" s="19" t="s">
        <v>113</v>
      </c>
      <c r="AU199" s="19" t="s">
        <v>76</v>
      </c>
      <c r="AY199" s="19" t="s">
        <v>119</v>
      </c>
      <c r="BE199" s="168">
        <f t="shared" ref="BE199:BE222" si="64">IF(N199="základní",J199,0)</f>
        <v>0</v>
      </c>
      <c r="BF199" s="168">
        <f t="shared" ref="BF199:BF222" si="65">IF(N199="snížená",J199,0)</f>
        <v>0</v>
      </c>
      <c r="BG199" s="168">
        <f t="shared" ref="BG199:BG222" si="66">IF(N199="zákl. přenesená",J199,0)</f>
        <v>0</v>
      </c>
      <c r="BH199" s="168">
        <f t="shared" ref="BH199:BH222" si="67">IF(N199="sníž. přenesená",J199,0)</f>
        <v>0</v>
      </c>
      <c r="BI199" s="168">
        <f t="shared" ref="BI199:BI222" si="68">IF(N199="nulová",J199,0)</f>
        <v>0</v>
      </c>
      <c r="BJ199" s="19" t="s">
        <v>76</v>
      </c>
      <c r="BK199" s="168">
        <f t="shared" ref="BK199:BK222" si="69">ROUND(I199*H199,2)</f>
        <v>0</v>
      </c>
      <c r="BL199" s="19" t="s">
        <v>118</v>
      </c>
      <c r="BM199" s="19" t="s">
        <v>541</v>
      </c>
    </row>
    <row r="200" spans="2:65" s="1" customFormat="1" ht="25.5" customHeight="1">
      <c r="B200" s="36"/>
      <c r="C200" s="157" t="s">
        <v>542</v>
      </c>
      <c r="D200" s="157" t="s">
        <v>113</v>
      </c>
      <c r="E200" s="158" t="s">
        <v>262</v>
      </c>
      <c r="F200" s="159" t="s">
        <v>263</v>
      </c>
      <c r="G200" s="160" t="s">
        <v>133</v>
      </c>
      <c r="H200" s="161">
        <v>0.42</v>
      </c>
      <c r="I200" s="162"/>
      <c r="J200" s="163">
        <f t="shared" si="60"/>
        <v>0</v>
      </c>
      <c r="K200" s="159" t="s">
        <v>117</v>
      </c>
      <c r="L200" s="56"/>
      <c r="M200" s="164" t="s">
        <v>21</v>
      </c>
      <c r="N200" s="165" t="s">
        <v>40</v>
      </c>
      <c r="O200" s="37"/>
      <c r="P200" s="166">
        <f t="shared" si="61"/>
        <v>0</v>
      </c>
      <c r="Q200" s="166">
        <v>0</v>
      </c>
      <c r="R200" s="166">
        <f t="shared" si="62"/>
        <v>0</v>
      </c>
      <c r="S200" s="166">
        <v>0</v>
      </c>
      <c r="T200" s="167">
        <f t="shared" si="63"/>
        <v>0</v>
      </c>
      <c r="AR200" s="19" t="s">
        <v>118</v>
      </c>
      <c r="AT200" s="19" t="s">
        <v>113</v>
      </c>
      <c r="AU200" s="19" t="s">
        <v>76</v>
      </c>
      <c r="AY200" s="19" t="s">
        <v>119</v>
      </c>
      <c r="BE200" s="168">
        <f t="shared" si="64"/>
        <v>0</v>
      </c>
      <c r="BF200" s="168">
        <f t="shared" si="65"/>
        <v>0</v>
      </c>
      <c r="BG200" s="168">
        <f t="shared" si="66"/>
        <v>0</v>
      </c>
      <c r="BH200" s="168">
        <f t="shared" si="67"/>
        <v>0</v>
      </c>
      <c r="BI200" s="168">
        <f t="shared" si="68"/>
        <v>0</v>
      </c>
      <c r="BJ200" s="19" t="s">
        <v>76</v>
      </c>
      <c r="BK200" s="168">
        <f t="shared" si="69"/>
        <v>0</v>
      </c>
      <c r="BL200" s="19" t="s">
        <v>118</v>
      </c>
      <c r="BM200" s="19" t="s">
        <v>543</v>
      </c>
    </row>
    <row r="201" spans="2:65" s="1" customFormat="1" ht="16.5" customHeight="1">
      <c r="B201" s="36"/>
      <c r="C201" s="157" t="s">
        <v>312</v>
      </c>
      <c r="D201" s="157" t="s">
        <v>113</v>
      </c>
      <c r="E201" s="158" t="s">
        <v>266</v>
      </c>
      <c r="F201" s="159" t="s">
        <v>267</v>
      </c>
      <c r="G201" s="160" t="s">
        <v>133</v>
      </c>
      <c r="H201" s="161">
        <v>0.42</v>
      </c>
      <c r="I201" s="162"/>
      <c r="J201" s="163">
        <f t="shared" si="60"/>
        <v>0</v>
      </c>
      <c r="K201" s="159" t="s">
        <v>117</v>
      </c>
      <c r="L201" s="56"/>
      <c r="M201" s="164" t="s">
        <v>21</v>
      </c>
      <c r="N201" s="165" t="s">
        <v>40</v>
      </c>
      <c r="O201" s="37"/>
      <c r="P201" s="166">
        <f t="shared" si="61"/>
        <v>0</v>
      </c>
      <c r="Q201" s="166">
        <v>0</v>
      </c>
      <c r="R201" s="166">
        <f t="shared" si="62"/>
        <v>0</v>
      </c>
      <c r="S201" s="166">
        <v>0</v>
      </c>
      <c r="T201" s="167">
        <f t="shared" si="63"/>
        <v>0</v>
      </c>
      <c r="AR201" s="19" t="s">
        <v>118</v>
      </c>
      <c r="AT201" s="19" t="s">
        <v>113</v>
      </c>
      <c r="AU201" s="19" t="s">
        <v>76</v>
      </c>
      <c r="AY201" s="19" t="s">
        <v>119</v>
      </c>
      <c r="BE201" s="168">
        <f t="shared" si="64"/>
        <v>0</v>
      </c>
      <c r="BF201" s="168">
        <f t="shared" si="65"/>
        <v>0</v>
      </c>
      <c r="BG201" s="168">
        <f t="shared" si="66"/>
        <v>0</v>
      </c>
      <c r="BH201" s="168">
        <f t="shared" si="67"/>
        <v>0</v>
      </c>
      <c r="BI201" s="168">
        <f t="shared" si="68"/>
        <v>0</v>
      </c>
      <c r="BJ201" s="19" t="s">
        <v>76</v>
      </c>
      <c r="BK201" s="168">
        <f t="shared" si="69"/>
        <v>0</v>
      </c>
      <c r="BL201" s="19" t="s">
        <v>118</v>
      </c>
      <c r="BM201" s="19" t="s">
        <v>544</v>
      </c>
    </row>
    <row r="202" spans="2:65" s="1" customFormat="1" ht="16.5" customHeight="1">
      <c r="B202" s="36"/>
      <c r="C202" s="157" t="s">
        <v>545</v>
      </c>
      <c r="D202" s="157" t="s">
        <v>113</v>
      </c>
      <c r="E202" s="158" t="s">
        <v>403</v>
      </c>
      <c r="F202" s="159" t="s">
        <v>404</v>
      </c>
      <c r="G202" s="160" t="s">
        <v>125</v>
      </c>
      <c r="H202" s="161">
        <v>8</v>
      </c>
      <c r="I202" s="162"/>
      <c r="J202" s="163">
        <f t="shared" si="60"/>
        <v>0</v>
      </c>
      <c r="K202" s="159" t="s">
        <v>117</v>
      </c>
      <c r="L202" s="56"/>
      <c r="M202" s="164" t="s">
        <v>21</v>
      </c>
      <c r="N202" s="165" t="s">
        <v>40</v>
      </c>
      <c r="O202" s="37"/>
      <c r="P202" s="166">
        <f t="shared" si="61"/>
        <v>0</v>
      </c>
      <c r="Q202" s="166">
        <v>0</v>
      </c>
      <c r="R202" s="166">
        <f t="shared" si="62"/>
        <v>0</v>
      </c>
      <c r="S202" s="166">
        <v>0</v>
      </c>
      <c r="T202" s="167">
        <f t="shared" si="63"/>
        <v>0</v>
      </c>
      <c r="AR202" s="19" t="s">
        <v>118</v>
      </c>
      <c r="AT202" s="19" t="s">
        <v>113</v>
      </c>
      <c r="AU202" s="19" t="s">
        <v>76</v>
      </c>
      <c r="AY202" s="19" t="s">
        <v>119</v>
      </c>
      <c r="BE202" s="168">
        <f t="shared" si="64"/>
        <v>0</v>
      </c>
      <c r="BF202" s="168">
        <f t="shared" si="65"/>
        <v>0</v>
      </c>
      <c r="BG202" s="168">
        <f t="shared" si="66"/>
        <v>0</v>
      </c>
      <c r="BH202" s="168">
        <f t="shared" si="67"/>
        <v>0</v>
      </c>
      <c r="BI202" s="168">
        <f t="shared" si="68"/>
        <v>0</v>
      </c>
      <c r="BJ202" s="19" t="s">
        <v>76</v>
      </c>
      <c r="BK202" s="168">
        <f t="shared" si="69"/>
        <v>0</v>
      </c>
      <c r="BL202" s="19" t="s">
        <v>118</v>
      </c>
      <c r="BM202" s="19" t="s">
        <v>546</v>
      </c>
    </row>
    <row r="203" spans="2:65" s="1" customFormat="1" ht="16.5" customHeight="1">
      <c r="B203" s="36"/>
      <c r="C203" s="157" t="s">
        <v>316</v>
      </c>
      <c r="D203" s="157" t="s">
        <v>113</v>
      </c>
      <c r="E203" s="158" t="s">
        <v>405</v>
      </c>
      <c r="F203" s="159" t="s">
        <v>406</v>
      </c>
      <c r="G203" s="160" t="s">
        <v>157</v>
      </c>
      <c r="H203" s="161">
        <v>38</v>
      </c>
      <c r="I203" s="162"/>
      <c r="J203" s="163">
        <f t="shared" si="60"/>
        <v>0</v>
      </c>
      <c r="K203" s="159" t="s">
        <v>117</v>
      </c>
      <c r="L203" s="56"/>
      <c r="M203" s="164" t="s">
        <v>21</v>
      </c>
      <c r="N203" s="165" t="s">
        <v>40</v>
      </c>
      <c r="O203" s="37"/>
      <c r="P203" s="166">
        <f t="shared" si="61"/>
        <v>0</v>
      </c>
      <c r="Q203" s="166">
        <v>0</v>
      </c>
      <c r="R203" s="166">
        <f t="shared" si="62"/>
        <v>0</v>
      </c>
      <c r="S203" s="166">
        <v>0</v>
      </c>
      <c r="T203" s="167">
        <f t="shared" si="63"/>
        <v>0</v>
      </c>
      <c r="AR203" s="19" t="s">
        <v>118</v>
      </c>
      <c r="AT203" s="19" t="s">
        <v>113</v>
      </c>
      <c r="AU203" s="19" t="s">
        <v>76</v>
      </c>
      <c r="AY203" s="19" t="s">
        <v>119</v>
      </c>
      <c r="BE203" s="168">
        <f t="shared" si="64"/>
        <v>0</v>
      </c>
      <c r="BF203" s="168">
        <f t="shared" si="65"/>
        <v>0</v>
      </c>
      <c r="BG203" s="168">
        <f t="shared" si="66"/>
        <v>0</v>
      </c>
      <c r="BH203" s="168">
        <f t="shared" si="67"/>
        <v>0</v>
      </c>
      <c r="BI203" s="168">
        <f t="shared" si="68"/>
        <v>0</v>
      </c>
      <c r="BJ203" s="19" t="s">
        <v>76</v>
      </c>
      <c r="BK203" s="168">
        <f t="shared" si="69"/>
        <v>0</v>
      </c>
      <c r="BL203" s="19" t="s">
        <v>118</v>
      </c>
      <c r="BM203" s="19" t="s">
        <v>547</v>
      </c>
    </row>
    <row r="204" spans="2:65" s="1" customFormat="1" ht="25.5" customHeight="1">
      <c r="B204" s="36"/>
      <c r="C204" s="157" t="s">
        <v>548</v>
      </c>
      <c r="D204" s="157" t="s">
        <v>113</v>
      </c>
      <c r="E204" s="158" t="s">
        <v>252</v>
      </c>
      <c r="F204" s="159" t="s">
        <v>253</v>
      </c>
      <c r="G204" s="160" t="s">
        <v>133</v>
      </c>
      <c r="H204" s="161">
        <v>19</v>
      </c>
      <c r="I204" s="162"/>
      <c r="J204" s="163">
        <f t="shared" si="60"/>
        <v>0</v>
      </c>
      <c r="K204" s="159" t="s">
        <v>117</v>
      </c>
      <c r="L204" s="56"/>
      <c r="M204" s="164" t="s">
        <v>21</v>
      </c>
      <c r="N204" s="165" t="s">
        <v>40</v>
      </c>
      <c r="O204" s="37"/>
      <c r="P204" s="166">
        <f t="shared" si="61"/>
        <v>0</v>
      </c>
      <c r="Q204" s="166">
        <v>0</v>
      </c>
      <c r="R204" s="166">
        <f t="shared" si="62"/>
        <v>0</v>
      </c>
      <c r="S204" s="166">
        <v>0</v>
      </c>
      <c r="T204" s="167">
        <f t="shared" si="63"/>
        <v>0</v>
      </c>
      <c r="AR204" s="19" t="s">
        <v>118</v>
      </c>
      <c r="AT204" s="19" t="s">
        <v>113</v>
      </c>
      <c r="AU204" s="19" t="s">
        <v>76</v>
      </c>
      <c r="AY204" s="19" t="s">
        <v>119</v>
      </c>
      <c r="BE204" s="168">
        <f t="shared" si="64"/>
        <v>0</v>
      </c>
      <c r="BF204" s="168">
        <f t="shared" si="65"/>
        <v>0</v>
      </c>
      <c r="BG204" s="168">
        <f t="shared" si="66"/>
        <v>0</v>
      </c>
      <c r="BH204" s="168">
        <f t="shared" si="67"/>
        <v>0</v>
      </c>
      <c r="BI204" s="168">
        <f t="shared" si="68"/>
        <v>0</v>
      </c>
      <c r="BJ204" s="19" t="s">
        <v>76</v>
      </c>
      <c r="BK204" s="168">
        <f t="shared" si="69"/>
        <v>0</v>
      </c>
      <c r="BL204" s="19" t="s">
        <v>118</v>
      </c>
      <c r="BM204" s="19" t="s">
        <v>549</v>
      </c>
    </row>
    <row r="205" spans="2:65" s="1" customFormat="1" ht="16.5" customHeight="1">
      <c r="B205" s="36"/>
      <c r="C205" s="157" t="s">
        <v>319</v>
      </c>
      <c r="D205" s="157" t="s">
        <v>113</v>
      </c>
      <c r="E205" s="158" t="s">
        <v>255</v>
      </c>
      <c r="F205" s="159" t="s">
        <v>256</v>
      </c>
      <c r="G205" s="160" t="s">
        <v>133</v>
      </c>
      <c r="H205" s="161">
        <v>19</v>
      </c>
      <c r="I205" s="162"/>
      <c r="J205" s="163">
        <f t="shared" si="60"/>
        <v>0</v>
      </c>
      <c r="K205" s="159" t="s">
        <v>117</v>
      </c>
      <c r="L205" s="56"/>
      <c r="M205" s="164" t="s">
        <v>21</v>
      </c>
      <c r="N205" s="165" t="s">
        <v>40</v>
      </c>
      <c r="O205" s="37"/>
      <c r="P205" s="166">
        <f t="shared" si="61"/>
        <v>0</v>
      </c>
      <c r="Q205" s="166">
        <v>0</v>
      </c>
      <c r="R205" s="166">
        <f t="shared" si="62"/>
        <v>0</v>
      </c>
      <c r="S205" s="166">
        <v>0</v>
      </c>
      <c r="T205" s="167">
        <f t="shared" si="63"/>
        <v>0</v>
      </c>
      <c r="AR205" s="19" t="s">
        <v>118</v>
      </c>
      <c r="AT205" s="19" t="s">
        <v>113</v>
      </c>
      <c r="AU205" s="19" t="s">
        <v>76</v>
      </c>
      <c r="AY205" s="19" t="s">
        <v>119</v>
      </c>
      <c r="BE205" s="168">
        <f t="shared" si="64"/>
        <v>0</v>
      </c>
      <c r="BF205" s="168">
        <f t="shared" si="65"/>
        <v>0</v>
      </c>
      <c r="BG205" s="168">
        <f t="shared" si="66"/>
        <v>0</v>
      </c>
      <c r="BH205" s="168">
        <f t="shared" si="67"/>
        <v>0</v>
      </c>
      <c r="BI205" s="168">
        <f t="shared" si="68"/>
        <v>0</v>
      </c>
      <c r="BJ205" s="19" t="s">
        <v>76</v>
      </c>
      <c r="BK205" s="168">
        <f t="shared" si="69"/>
        <v>0</v>
      </c>
      <c r="BL205" s="19" t="s">
        <v>118</v>
      </c>
      <c r="BM205" s="19" t="s">
        <v>550</v>
      </c>
    </row>
    <row r="206" spans="2:65" s="1" customFormat="1" ht="25.5" customHeight="1">
      <c r="B206" s="36"/>
      <c r="C206" s="157" t="s">
        <v>551</v>
      </c>
      <c r="D206" s="157" t="s">
        <v>113</v>
      </c>
      <c r="E206" s="158" t="s">
        <v>409</v>
      </c>
      <c r="F206" s="159" t="s">
        <v>410</v>
      </c>
      <c r="G206" s="160" t="s">
        <v>125</v>
      </c>
      <c r="H206" s="161">
        <v>5.4</v>
      </c>
      <c r="I206" s="162"/>
      <c r="J206" s="163">
        <f t="shared" si="60"/>
        <v>0</v>
      </c>
      <c r="K206" s="159" t="s">
        <v>117</v>
      </c>
      <c r="L206" s="56"/>
      <c r="M206" s="164" t="s">
        <v>21</v>
      </c>
      <c r="N206" s="165" t="s">
        <v>40</v>
      </c>
      <c r="O206" s="37"/>
      <c r="P206" s="166">
        <f t="shared" si="61"/>
        <v>0</v>
      </c>
      <c r="Q206" s="166">
        <v>0</v>
      </c>
      <c r="R206" s="166">
        <f t="shared" si="62"/>
        <v>0</v>
      </c>
      <c r="S206" s="166">
        <v>0</v>
      </c>
      <c r="T206" s="167">
        <f t="shared" si="63"/>
        <v>0</v>
      </c>
      <c r="AR206" s="19" t="s">
        <v>118</v>
      </c>
      <c r="AT206" s="19" t="s">
        <v>113</v>
      </c>
      <c r="AU206" s="19" t="s">
        <v>76</v>
      </c>
      <c r="AY206" s="19" t="s">
        <v>119</v>
      </c>
      <c r="BE206" s="168">
        <f t="shared" si="64"/>
        <v>0</v>
      </c>
      <c r="BF206" s="168">
        <f t="shared" si="65"/>
        <v>0</v>
      </c>
      <c r="BG206" s="168">
        <f t="shared" si="66"/>
        <v>0</v>
      </c>
      <c r="BH206" s="168">
        <f t="shared" si="67"/>
        <v>0</v>
      </c>
      <c r="BI206" s="168">
        <f t="shared" si="68"/>
        <v>0</v>
      </c>
      <c r="BJ206" s="19" t="s">
        <v>76</v>
      </c>
      <c r="BK206" s="168">
        <f t="shared" si="69"/>
        <v>0</v>
      </c>
      <c r="BL206" s="19" t="s">
        <v>118</v>
      </c>
      <c r="BM206" s="19" t="s">
        <v>552</v>
      </c>
    </row>
    <row r="207" spans="2:65" s="1" customFormat="1" ht="16.5" customHeight="1">
      <c r="B207" s="36"/>
      <c r="C207" s="157" t="s">
        <v>323</v>
      </c>
      <c r="D207" s="157" t="s">
        <v>113</v>
      </c>
      <c r="E207" s="158" t="s">
        <v>413</v>
      </c>
      <c r="F207" s="159" t="s">
        <v>414</v>
      </c>
      <c r="G207" s="160" t="s">
        <v>157</v>
      </c>
      <c r="H207" s="161">
        <v>36</v>
      </c>
      <c r="I207" s="162"/>
      <c r="J207" s="163">
        <f t="shared" si="60"/>
        <v>0</v>
      </c>
      <c r="K207" s="159" t="s">
        <v>117</v>
      </c>
      <c r="L207" s="56"/>
      <c r="M207" s="164" t="s">
        <v>21</v>
      </c>
      <c r="N207" s="165" t="s">
        <v>40</v>
      </c>
      <c r="O207" s="37"/>
      <c r="P207" s="166">
        <f t="shared" si="61"/>
        <v>0</v>
      </c>
      <c r="Q207" s="166">
        <v>0</v>
      </c>
      <c r="R207" s="166">
        <f t="shared" si="62"/>
        <v>0</v>
      </c>
      <c r="S207" s="166">
        <v>0</v>
      </c>
      <c r="T207" s="167">
        <f t="shared" si="63"/>
        <v>0</v>
      </c>
      <c r="AR207" s="19" t="s">
        <v>118</v>
      </c>
      <c r="AT207" s="19" t="s">
        <v>113</v>
      </c>
      <c r="AU207" s="19" t="s">
        <v>76</v>
      </c>
      <c r="AY207" s="19" t="s">
        <v>119</v>
      </c>
      <c r="BE207" s="168">
        <f t="shared" si="64"/>
        <v>0</v>
      </c>
      <c r="BF207" s="168">
        <f t="shared" si="65"/>
        <v>0</v>
      </c>
      <c r="BG207" s="168">
        <f t="shared" si="66"/>
        <v>0</v>
      </c>
      <c r="BH207" s="168">
        <f t="shared" si="67"/>
        <v>0</v>
      </c>
      <c r="BI207" s="168">
        <f t="shared" si="68"/>
        <v>0</v>
      </c>
      <c r="BJ207" s="19" t="s">
        <v>76</v>
      </c>
      <c r="BK207" s="168">
        <f t="shared" si="69"/>
        <v>0</v>
      </c>
      <c r="BL207" s="19" t="s">
        <v>118</v>
      </c>
      <c r="BM207" s="19" t="s">
        <v>553</v>
      </c>
    </row>
    <row r="208" spans="2:65" s="1" customFormat="1" ht="25.5" customHeight="1">
      <c r="B208" s="36"/>
      <c r="C208" s="157" t="s">
        <v>554</v>
      </c>
      <c r="D208" s="157" t="s">
        <v>113</v>
      </c>
      <c r="E208" s="158" t="s">
        <v>415</v>
      </c>
      <c r="F208" s="159" t="s">
        <v>416</v>
      </c>
      <c r="G208" s="160" t="s">
        <v>125</v>
      </c>
      <c r="H208" s="161">
        <v>8</v>
      </c>
      <c r="I208" s="162"/>
      <c r="J208" s="163">
        <f t="shared" si="60"/>
        <v>0</v>
      </c>
      <c r="K208" s="159" t="s">
        <v>21</v>
      </c>
      <c r="L208" s="56"/>
      <c r="M208" s="164" t="s">
        <v>21</v>
      </c>
      <c r="N208" s="165" t="s">
        <v>40</v>
      </c>
      <c r="O208" s="37"/>
      <c r="P208" s="166">
        <f t="shared" si="61"/>
        <v>0</v>
      </c>
      <c r="Q208" s="166">
        <v>0</v>
      </c>
      <c r="R208" s="166">
        <f t="shared" si="62"/>
        <v>0</v>
      </c>
      <c r="S208" s="166">
        <v>0</v>
      </c>
      <c r="T208" s="167">
        <f t="shared" si="63"/>
        <v>0</v>
      </c>
      <c r="AR208" s="19" t="s">
        <v>118</v>
      </c>
      <c r="AT208" s="19" t="s">
        <v>113</v>
      </c>
      <c r="AU208" s="19" t="s">
        <v>76</v>
      </c>
      <c r="AY208" s="19" t="s">
        <v>119</v>
      </c>
      <c r="BE208" s="168">
        <f t="shared" si="64"/>
        <v>0</v>
      </c>
      <c r="BF208" s="168">
        <f t="shared" si="65"/>
        <v>0</v>
      </c>
      <c r="BG208" s="168">
        <f t="shared" si="66"/>
        <v>0</v>
      </c>
      <c r="BH208" s="168">
        <f t="shared" si="67"/>
        <v>0</v>
      </c>
      <c r="BI208" s="168">
        <f t="shared" si="68"/>
        <v>0</v>
      </c>
      <c r="BJ208" s="19" t="s">
        <v>76</v>
      </c>
      <c r="BK208" s="168">
        <f t="shared" si="69"/>
        <v>0</v>
      </c>
      <c r="BL208" s="19" t="s">
        <v>118</v>
      </c>
      <c r="BM208" s="19" t="s">
        <v>555</v>
      </c>
    </row>
    <row r="209" spans="2:65" s="1" customFormat="1" ht="25.5" customHeight="1">
      <c r="B209" s="36"/>
      <c r="C209" s="157" t="s">
        <v>326</v>
      </c>
      <c r="D209" s="157" t="s">
        <v>113</v>
      </c>
      <c r="E209" s="158" t="s">
        <v>417</v>
      </c>
      <c r="F209" s="159" t="s">
        <v>418</v>
      </c>
      <c r="G209" s="160" t="s">
        <v>125</v>
      </c>
      <c r="H209" s="161">
        <v>8</v>
      </c>
      <c r="I209" s="162"/>
      <c r="J209" s="163">
        <f t="shared" si="60"/>
        <v>0</v>
      </c>
      <c r="K209" s="159" t="s">
        <v>21</v>
      </c>
      <c r="L209" s="56"/>
      <c r="M209" s="164" t="s">
        <v>21</v>
      </c>
      <c r="N209" s="165" t="s">
        <v>40</v>
      </c>
      <c r="O209" s="37"/>
      <c r="P209" s="166">
        <f t="shared" si="61"/>
        <v>0</v>
      </c>
      <c r="Q209" s="166">
        <v>0</v>
      </c>
      <c r="R209" s="166">
        <f t="shared" si="62"/>
        <v>0</v>
      </c>
      <c r="S209" s="166">
        <v>0</v>
      </c>
      <c r="T209" s="167">
        <f t="shared" si="63"/>
        <v>0</v>
      </c>
      <c r="AR209" s="19" t="s">
        <v>118</v>
      </c>
      <c r="AT209" s="19" t="s">
        <v>113</v>
      </c>
      <c r="AU209" s="19" t="s">
        <v>76</v>
      </c>
      <c r="AY209" s="19" t="s">
        <v>119</v>
      </c>
      <c r="BE209" s="168">
        <f t="shared" si="64"/>
        <v>0</v>
      </c>
      <c r="BF209" s="168">
        <f t="shared" si="65"/>
        <v>0</v>
      </c>
      <c r="BG209" s="168">
        <f t="shared" si="66"/>
        <v>0</v>
      </c>
      <c r="BH209" s="168">
        <f t="shared" si="67"/>
        <v>0</v>
      </c>
      <c r="BI209" s="168">
        <f t="shared" si="68"/>
        <v>0</v>
      </c>
      <c r="BJ209" s="19" t="s">
        <v>76</v>
      </c>
      <c r="BK209" s="168">
        <f t="shared" si="69"/>
        <v>0</v>
      </c>
      <c r="BL209" s="19" t="s">
        <v>118</v>
      </c>
      <c r="BM209" s="19" t="s">
        <v>556</v>
      </c>
    </row>
    <row r="210" spans="2:65" s="1" customFormat="1" ht="16.5" customHeight="1">
      <c r="B210" s="36"/>
      <c r="C210" s="169" t="s">
        <v>557</v>
      </c>
      <c r="D210" s="169" t="s">
        <v>280</v>
      </c>
      <c r="E210" s="170" t="s">
        <v>419</v>
      </c>
      <c r="F210" s="171" t="s">
        <v>420</v>
      </c>
      <c r="G210" s="172" t="s">
        <v>133</v>
      </c>
      <c r="H210" s="173">
        <v>10.8</v>
      </c>
      <c r="I210" s="174"/>
      <c r="J210" s="175">
        <f t="shared" si="60"/>
        <v>0</v>
      </c>
      <c r="K210" s="171" t="s">
        <v>117</v>
      </c>
      <c r="L210" s="176"/>
      <c r="M210" s="177" t="s">
        <v>21</v>
      </c>
      <c r="N210" s="178" t="s">
        <v>40</v>
      </c>
      <c r="O210" s="37"/>
      <c r="P210" s="166">
        <f t="shared" si="61"/>
        <v>0</v>
      </c>
      <c r="Q210" s="166">
        <v>0</v>
      </c>
      <c r="R210" s="166">
        <f t="shared" si="62"/>
        <v>0</v>
      </c>
      <c r="S210" s="166">
        <v>0</v>
      </c>
      <c r="T210" s="167">
        <f t="shared" si="63"/>
        <v>0</v>
      </c>
      <c r="AR210" s="19" t="s">
        <v>129</v>
      </c>
      <c r="AT210" s="19" t="s">
        <v>280</v>
      </c>
      <c r="AU210" s="19" t="s">
        <v>76</v>
      </c>
      <c r="AY210" s="19" t="s">
        <v>119</v>
      </c>
      <c r="BE210" s="168">
        <f t="shared" si="64"/>
        <v>0</v>
      </c>
      <c r="BF210" s="168">
        <f t="shared" si="65"/>
        <v>0</v>
      </c>
      <c r="BG210" s="168">
        <f t="shared" si="66"/>
        <v>0</v>
      </c>
      <c r="BH210" s="168">
        <f t="shared" si="67"/>
        <v>0</v>
      </c>
      <c r="BI210" s="168">
        <f t="shared" si="68"/>
        <v>0</v>
      </c>
      <c r="BJ210" s="19" t="s">
        <v>76</v>
      </c>
      <c r="BK210" s="168">
        <f t="shared" si="69"/>
        <v>0</v>
      </c>
      <c r="BL210" s="19" t="s">
        <v>118</v>
      </c>
      <c r="BM210" s="19" t="s">
        <v>558</v>
      </c>
    </row>
    <row r="211" spans="2:65" s="1" customFormat="1" ht="16.5" customHeight="1">
      <c r="B211" s="36"/>
      <c r="C211" s="169" t="s">
        <v>330</v>
      </c>
      <c r="D211" s="169" t="s">
        <v>280</v>
      </c>
      <c r="E211" s="170" t="s">
        <v>421</v>
      </c>
      <c r="F211" s="171" t="s">
        <v>422</v>
      </c>
      <c r="G211" s="172" t="s">
        <v>133</v>
      </c>
      <c r="H211" s="173">
        <v>4.5</v>
      </c>
      <c r="I211" s="174"/>
      <c r="J211" s="175">
        <f t="shared" si="60"/>
        <v>0</v>
      </c>
      <c r="K211" s="171" t="s">
        <v>117</v>
      </c>
      <c r="L211" s="176"/>
      <c r="M211" s="177" t="s">
        <v>21</v>
      </c>
      <c r="N211" s="178" t="s">
        <v>40</v>
      </c>
      <c r="O211" s="37"/>
      <c r="P211" s="166">
        <f t="shared" si="61"/>
        <v>0</v>
      </c>
      <c r="Q211" s="166">
        <v>0</v>
      </c>
      <c r="R211" s="166">
        <f t="shared" si="62"/>
        <v>0</v>
      </c>
      <c r="S211" s="166">
        <v>0</v>
      </c>
      <c r="T211" s="167">
        <f t="shared" si="63"/>
        <v>0</v>
      </c>
      <c r="AR211" s="19" t="s">
        <v>129</v>
      </c>
      <c r="AT211" s="19" t="s">
        <v>280</v>
      </c>
      <c r="AU211" s="19" t="s">
        <v>76</v>
      </c>
      <c r="AY211" s="19" t="s">
        <v>119</v>
      </c>
      <c r="BE211" s="168">
        <f t="shared" si="64"/>
        <v>0</v>
      </c>
      <c r="BF211" s="168">
        <f t="shared" si="65"/>
        <v>0</v>
      </c>
      <c r="BG211" s="168">
        <f t="shared" si="66"/>
        <v>0</v>
      </c>
      <c r="BH211" s="168">
        <f t="shared" si="67"/>
        <v>0</v>
      </c>
      <c r="BI211" s="168">
        <f t="shared" si="68"/>
        <v>0</v>
      </c>
      <c r="BJ211" s="19" t="s">
        <v>76</v>
      </c>
      <c r="BK211" s="168">
        <f t="shared" si="69"/>
        <v>0</v>
      </c>
      <c r="BL211" s="19" t="s">
        <v>118</v>
      </c>
      <c r="BM211" s="19" t="s">
        <v>559</v>
      </c>
    </row>
    <row r="212" spans="2:65" s="1" customFormat="1" ht="25.5" customHeight="1">
      <c r="B212" s="36"/>
      <c r="C212" s="157" t="s">
        <v>560</v>
      </c>
      <c r="D212" s="157" t="s">
        <v>113</v>
      </c>
      <c r="E212" s="158" t="s">
        <v>252</v>
      </c>
      <c r="F212" s="159" t="s">
        <v>253</v>
      </c>
      <c r="G212" s="160" t="s">
        <v>133</v>
      </c>
      <c r="H212" s="161">
        <v>15.3</v>
      </c>
      <c r="I212" s="162"/>
      <c r="J212" s="163">
        <f t="shared" si="60"/>
        <v>0</v>
      </c>
      <c r="K212" s="159" t="s">
        <v>117</v>
      </c>
      <c r="L212" s="56"/>
      <c r="M212" s="164" t="s">
        <v>21</v>
      </c>
      <c r="N212" s="165" t="s">
        <v>40</v>
      </c>
      <c r="O212" s="37"/>
      <c r="P212" s="166">
        <f t="shared" si="61"/>
        <v>0</v>
      </c>
      <c r="Q212" s="166">
        <v>0</v>
      </c>
      <c r="R212" s="166">
        <f t="shared" si="62"/>
        <v>0</v>
      </c>
      <c r="S212" s="166">
        <v>0</v>
      </c>
      <c r="T212" s="167">
        <f t="shared" si="63"/>
        <v>0</v>
      </c>
      <c r="AR212" s="19" t="s">
        <v>118</v>
      </c>
      <c r="AT212" s="19" t="s">
        <v>113</v>
      </c>
      <c r="AU212" s="19" t="s">
        <v>76</v>
      </c>
      <c r="AY212" s="19" t="s">
        <v>119</v>
      </c>
      <c r="BE212" s="168">
        <f t="shared" si="64"/>
        <v>0</v>
      </c>
      <c r="BF212" s="168">
        <f t="shared" si="65"/>
        <v>0</v>
      </c>
      <c r="BG212" s="168">
        <f t="shared" si="66"/>
        <v>0</v>
      </c>
      <c r="BH212" s="168">
        <f t="shared" si="67"/>
        <v>0</v>
      </c>
      <c r="BI212" s="168">
        <f t="shared" si="68"/>
        <v>0</v>
      </c>
      <c r="BJ212" s="19" t="s">
        <v>76</v>
      </c>
      <c r="BK212" s="168">
        <f t="shared" si="69"/>
        <v>0</v>
      </c>
      <c r="BL212" s="19" t="s">
        <v>118</v>
      </c>
      <c r="BM212" s="19" t="s">
        <v>561</v>
      </c>
    </row>
    <row r="213" spans="2:65" s="1" customFormat="1" ht="16.5" customHeight="1">
      <c r="B213" s="36"/>
      <c r="C213" s="169" t="s">
        <v>333</v>
      </c>
      <c r="D213" s="169" t="s">
        <v>280</v>
      </c>
      <c r="E213" s="170" t="s">
        <v>477</v>
      </c>
      <c r="F213" s="171" t="s">
        <v>478</v>
      </c>
      <c r="G213" s="172" t="s">
        <v>116</v>
      </c>
      <c r="H213" s="173">
        <v>9</v>
      </c>
      <c r="I213" s="174"/>
      <c r="J213" s="175">
        <f t="shared" si="60"/>
        <v>0</v>
      </c>
      <c r="K213" s="171" t="s">
        <v>117</v>
      </c>
      <c r="L213" s="176"/>
      <c r="M213" s="177" t="s">
        <v>21</v>
      </c>
      <c r="N213" s="178" t="s">
        <v>40</v>
      </c>
      <c r="O213" s="37"/>
      <c r="P213" s="166">
        <f t="shared" si="61"/>
        <v>0</v>
      </c>
      <c r="Q213" s="166">
        <v>0</v>
      </c>
      <c r="R213" s="166">
        <f t="shared" si="62"/>
        <v>0</v>
      </c>
      <c r="S213" s="166">
        <v>0</v>
      </c>
      <c r="T213" s="167">
        <f t="shared" si="63"/>
        <v>0</v>
      </c>
      <c r="AR213" s="19" t="s">
        <v>129</v>
      </c>
      <c r="AT213" s="19" t="s">
        <v>280</v>
      </c>
      <c r="AU213" s="19" t="s">
        <v>76</v>
      </c>
      <c r="AY213" s="19" t="s">
        <v>119</v>
      </c>
      <c r="BE213" s="168">
        <f t="shared" si="64"/>
        <v>0</v>
      </c>
      <c r="BF213" s="168">
        <f t="shared" si="65"/>
        <v>0</v>
      </c>
      <c r="BG213" s="168">
        <f t="shared" si="66"/>
        <v>0</v>
      </c>
      <c r="BH213" s="168">
        <f t="shared" si="67"/>
        <v>0</v>
      </c>
      <c r="BI213" s="168">
        <f t="shared" si="68"/>
        <v>0</v>
      </c>
      <c r="BJ213" s="19" t="s">
        <v>76</v>
      </c>
      <c r="BK213" s="168">
        <f t="shared" si="69"/>
        <v>0</v>
      </c>
      <c r="BL213" s="19" t="s">
        <v>118</v>
      </c>
      <c r="BM213" s="19" t="s">
        <v>562</v>
      </c>
    </row>
    <row r="214" spans="2:65" s="1" customFormat="1" ht="16.5" customHeight="1">
      <c r="B214" s="36"/>
      <c r="C214" s="169" t="s">
        <v>563</v>
      </c>
      <c r="D214" s="169" t="s">
        <v>280</v>
      </c>
      <c r="E214" s="170" t="s">
        <v>481</v>
      </c>
      <c r="F214" s="171" t="s">
        <v>482</v>
      </c>
      <c r="G214" s="172" t="s">
        <v>116</v>
      </c>
      <c r="H214" s="173">
        <v>10</v>
      </c>
      <c r="I214" s="174"/>
      <c r="J214" s="175">
        <f t="shared" si="60"/>
        <v>0</v>
      </c>
      <c r="K214" s="171" t="s">
        <v>117</v>
      </c>
      <c r="L214" s="176"/>
      <c r="M214" s="177" t="s">
        <v>21</v>
      </c>
      <c r="N214" s="178" t="s">
        <v>40</v>
      </c>
      <c r="O214" s="37"/>
      <c r="P214" s="166">
        <f t="shared" si="61"/>
        <v>0</v>
      </c>
      <c r="Q214" s="166">
        <v>0</v>
      </c>
      <c r="R214" s="166">
        <f t="shared" si="62"/>
        <v>0</v>
      </c>
      <c r="S214" s="166">
        <v>0</v>
      </c>
      <c r="T214" s="167">
        <f t="shared" si="63"/>
        <v>0</v>
      </c>
      <c r="AR214" s="19" t="s">
        <v>129</v>
      </c>
      <c r="AT214" s="19" t="s">
        <v>280</v>
      </c>
      <c r="AU214" s="19" t="s">
        <v>76</v>
      </c>
      <c r="AY214" s="19" t="s">
        <v>119</v>
      </c>
      <c r="BE214" s="168">
        <f t="shared" si="64"/>
        <v>0</v>
      </c>
      <c r="BF214" s="168">
        <f t="shared" si="65"/>
        <v>0</v>
      </c>
      <c r="BG214" s="168">
        <f t="shared" si="66"/>
        <v>0</v>
      </c>
      <c r="BH214" s="168">
        <f t="shared" si="67"/>
        <v>0</v>
      </c>
      <c r="BI214" s="168">
        <f t="shared" si="68"/>
        <v>0</v>
      </c>
      <c r="BJ214" s="19" t="s">
        <v>76</v>
      </c>
      <c r="BK214" s="168">
        <f t="shared" si="69"/>
        <v>0</v>
      </c>
      <c r="BL214" s="19" t="s">
        <v>118</v>
      </c>
      <c r="BM214" s="19" t="s">
        <v>564</v>
      </c>
    </row>
    <row r="215" spans="2:65" s="1" customFormat="1" ht="16.5" customHeight="1">
      <c r="B215" s="36"/>
      <c r="C215" s="169" t="s">
        <v>337</v>
      </c>
      <c r="D215" s="169" t="s">
        <v>280</v>
      </c>
      <c r="E215" s="170" t="s">
        <v>484</v>
      </c>
      <c r="F215" s="171" t="s">
        <v>485</v>
      </c>
      <c r="G215" s="172" t="s">
        <v>116</v>
      </c>
      <c r="H215" s="173">
        <v>2</v>
      </c>
      <c r="I215" s="174"/>
      <c r="J215" s="175">
        <f t="shared" si="60"/>
        <v>0</v>
      </c>
      <c r="K215" s="171" t="s">
        <v>117</v>
      </c>
      <c r="L215" s="176"/>
      <c r="M215" s="177" t="s">
        <v>21</v>
      </c>
      <c r="N215" s="178" t="s">
        <v>40</v>
      </c>
      <c r="O215" s="37"/>
      <c r="P215" s="166">
        <f t="shared" si="61"/>
        <v>0</v>
      </c>
      <c r="Q215" s="166">
        <v>0</v>
      </c>
      <c r="R215" s="166">
        <f t="shared" si="62"/>
        <v>0</v>
      </c>
      <c r="S215" s="166">
        <v>0</v>
      </c>
      <c r="T215" s="167">
        <f t="shared" si="63"/>
        <v>0</v>
      </c>
      <c r="AR215" s="19" t="s">
        <v>129</v>
      </c>
      <c r="AT215" s="19" t="s">
        <v>280</v>
      </c>
      <c r="AU215" s="19" t="s">
        <v>76</v>
      </c>
      <c r="AY215" s="19" t="s">
        <v>119</v>
      </c>
      <c r="BE215" s="168">
        <f t="shared" si="64"/>
        <v>0</v>
      </c>
      <c r="BF215" s="168">
        <f t="shared" si="65"/>
        <v>0</v>
      </c>
      <c r="BG215" s="168">
        <f t="shared" si="66"/>
        <v>0</v>
      </c>
      <c r="BH215" s="168">
        <f t="shared" si="67"/>
        <v>0</v>
      </c>
      <c r="BI215" s="168">
        <f t="shared" si="68"/>
        <v>0</v>
      </c>
      <c r="BJ215" s="19" t="s">
        <v>76</v>
      </c>
      <c r="BK215" s="168">
        <f t="shared" si="69"/>
        <v>0</v>
      </c>
      <c r="BL215" s="19" t="s">
        <v>118</v>
      </c>
      <c r="BM215" s="19" t="s">
        <v>565</v>
      </c>
    </row>
    <row r="216" spans="2:65" s="1" customFormat="1" ht="16.5" customHeight="1">
      <c r="B216" s="36"/>
      <c r="C216" s="169" t="s">
        <v>566</v>
      </c>
      <c r="D216" s="169" t="s">
        <v>280</v>
      </c>
      <c r="E216" s="170" t="s">
        <v>488</v>
      </c>
      <c r="F216" s="171" t="s">
        <v>489</v>
      </c>
      <c r="G216" s="172" t="s">
        <v>116</v>
      </c>
      <c r="H216" s="173">
        <v>8</v>
      </c>
      <c r="I216" s="174"/>
      <c r="J216" s="175">
        <f t="shared" si="60"/>
        <v>0</v>
      </c>
      <c r="K216" s="171" t="s">
        <v>117</v>
      </c>
      <c r="L216" s="176"/>
      <c r="M216" s="177" t="s">
        <v>21</v>
      </c>
      <c r="N216" s="178" t="s">
        <v>40</v>
      </c>
      <c r="O216" s="37"/>
      <c r="P216" s="166">
        <f t="shared" si="61"/>
        <v>0</v>
      </c>
      <c r="Q216" s="166">
        <v>0</v>
      </c>
      <c r="R216" s="166">
        <f t="shared" si="62"/>
        <v>0</v>
      </c>
      <c r="S216" s="166">
        <v>0</v>
      </c>
      <c r="T216" s="167">
        <f t="shared" si="63"/>
        <v>0</v>
      </c>
      <c r="AR216" s="19" t="s">
        <v>129</v>
      </c>
      <c r="AT216" s="19" t="s">
        <v>280</v>
      </c>
      <c r="AU216" s="19" t="s">
        <v>76</v>
      </c>
      <c r="AY216" s="19" t="s">
        <v>119</v>
      </c>
      <c r="BE216" s="168">
        <f t="shared" si="64"/>
        <v>0</v>
      </c>
      <c r="BF216" s="168">
        <f t="shared" si="65"/>
        <v>0</v>
      </c>
      <c r="BG216" s="168">
        <f t="shared" si="66"/>
        <v>0</v>
      </c>
      <c r="BH216" s="168">
        <f t="shared" si="67"/>
        <v>0</v>
      </c>
      <c r="BI216" s="168">
        <f t="shared" si="68"/>
        <v>0</v>
      </c>
      <c r="BJ216" s="19" t="s">
        <v>76</v>
      </c>
      <c r="BK216" s="168">
        <f t="shared" si="69"/>
        <v>0</v>
      </c>
      <c r="BL216" s="19" t="s">
        <v>118</v>
      </c>
      <c r="BM216" s="19" t="s">
        <v>567</v>
      </c>
    </row>
    <row r="217" spans="2:65" s="1" customFormat="1" ht="16.5" customHeight="1">
      <c r="B217" s="36"/>
      <c r="C217" s="169" t="s">
        <v>340</v>
      </c>
      <c r="D217" s="169" t="s">
        <v>280</v>
      </c>
      <c r="E217" s="170" t="s">
        <v>438</v>
      </c>
      <c r="F217" s="171" t="s">
        <v>439</v>
      </c>
      <c r="G217" s="172" t="s">
        <v>116</v>
      </c>
      <c r="H217" s="173">
        <v>4</v>
      </c>
      <c r="I217" s="174"/>
      <c r="J217" s="175">
        <f t="shared" si="60"/>
        <v>0</v>
      </c>
      <c r="K217" s="171" t="s">
        <v>21</v>
      </c>
      <c r="L217" s="176"/>
      <c r="M217" s="177" t="s">
        <v>21</v>
      </c>
      <c r="N217" s="178" t="s">
        <v>40</v>
      </c>
      <c r="O217" s="37"/>
      <c r="P217" s="166">
        <f t="shared" si="61"/>
        <v>0</v>
      </c>
      <c r="Q217" s="166">
        <v>0</v>
      </c>
      <c r="R217" s="166">
        <f t="shared" si="62"/>
        <v>0</v>
      </c>
      <c r="S217" s="166">
        <v>0</v>
      </c>
      <c r="T217" s="167">
        <f t="shared" si="63"/>
        <v>0</v>
      </c>
      <c r="AR217" s="19" t="s">
        <v>129</v>
      </c>
      <c r="AT217" s="19" t="s">
        <v>280</v>
      </c>
      <c r="AU217" s="19" t="s">
        <v>76</v>
      </c>
      <c r="AY217" s="19" t="s">
        <v>119</v>
      </c>
      <c r="BE217" s="168">
        <f t="shared" si="64"/>
        <v>0</v>
      </c>
      <c r="BF217" s="168">
        <f t="shared" si="65"/>
        <v>0</v>
      </c>
      <c r="BG217" s="168">
        <f t="shared" si="66"/>
        <v>0</v>
      </c>
      <c r="BH217" s="168">
        <f t="shared" si="67"/>
        <v>0</v>
      </c>
      <c r="BI217" s="168">
        <f t="shared" si="68"/>
        <v>0</v>
      </c>
      <c r="BJ217" s="19" t="s">
        <v>76</v>
      </c>
      <c r="BK217" s="168">
        <f t="shared" si="69"/>
        <v>0</v>
      </c>
      <c r="BL217" s="19" t="s">
        <v>118</v>
      </c>
      <c r="BM217" s="19" t="s">
        <v>568</v>
      </c>
    </row>
    <row r="218" spans="2:65" s="1" customFormat="1" ht="16.5" customHeight="1">
      <c r="B218" s="36"/>
      <c r="C218" s="169" t="s">
        <v>569</v>
      </c>
      <c r="D218" s="169" t="s">
        <v>280</v>
      </c>
      <c r="E218" s="170" t="s">
        <v>493</v>
      </c>
      <c r="F218" s="171" t="s">
        <v>494</v>
      </c>
      <c r="G218" s="172" t="s">
        <v>116</v>
      </c>
      <c r="H218" s="173">
        <v>1</v>
      </c>
      <c r="I218" s="174"/>
      <c r="J218" s="175">
        <f t="shared" si="60"/>
        <v>0</v>
      </c>
      <c r="K218" s="171" t="s">
        <v>21</v>
      </c>
      <c r="L218" s="176"/>
      <c r="M218" s="177" t="s">
        <v>21</v>
      </c>
      <c r="N218" s="178" t="s">
        <v>40</v>
      </c>
      <c r="O218" s="37"/>
      <c r="P218" s="166">
        <f t="shared" si="61"/>
        <v>0</v>
      </c>
      <c r="Q218" s="166">
        <v>0</v>
      </c>
      <c r="R218" s="166">
        <f t="shared" si="62"/>
        <v>0</v>
      </c>
      <c r="S218" s="166">
        <v>0</v>
      </c>
      <c r="T218" s="167">
        <f t="shared" si="63"/>
        <v>0</v>
      </c>
      <c r="AR218" s="19" t="s">
        <v>129</v>
      </c>
      <c r="AT218" s="19" t="s">
        <v>280</v>
      </c>
      <c r="AU218" s="19" t="s">
        <v>76</v>
      </c>
      <c r="AY218" s="19" t="s">
        <v>119</v>
      </c>
      <c r="BE218" s="168">
        <f t="shared" si="64"/>
        <v>0</v>
      </c>
      <c r="BF218" s="168">
        <f t="shared" si="65"/>
        <v>0</v>
      </c>
      <c r="BG218" s="168">
        <f t="shared" si="66"/>
        <v>0</v>
      </c>
      <c r="BH218" s="168">
        <f t="shared" si="67"/>
        <v>0</v>
      </c>
      <c r="BI218" s="168">
        <f t="shared" si="68"/>
        <v>0</v>
      </c>
      <c r="BJ218" s="19" t="s">
        <v>76</v>
      </c>
      <c r="BK218" s="168">
        <f t="shared" si="69"/>
        <v>0</v>
      </c>
      <c r="BL218" s="19" t="s">
        <v>118</v>
      </c>
      <c r="BM218" s="19" t="s">
        <v>570</v>
      </c>
    </row>
    <row r="219" spans="2:65" s="1" customFormat="1" ht="16.5" customHeight="1">
      <c r="B219" s="36"/>
      <c r="C219" s="169" t="s">
        <v>344</v>
      </c>
      <c r="D219" s="169" t="s">
        <v>280</v>
      </c>
      <c r="E219" s="170" t="s">
        <v>496</v>
      </c>
      <c r="F219" s="171" t="s">
        <v>497</v>
      </c>
      <c r="G219" s="172" t="s">
        <v>116</v>
      </c>
      <c r="H219" s="173">
        <v>1</v>
      </c>
      <c r="I219" s="174"/>
      <c r="J219" s="175">
        <f t="shared" si="60"/>
        <v>0</v>
      </c>
      <c r="K219" s="171" t="s">
        <v>117</v>
      </c>
      <c r="L219" s="176"/>
      <c r="M219" s="177" t="s">
        <v>21</v>
      </c>
      <c r="N219" s="178" t="s">
        <v>40</v>
      </c>
      <c r="O219" s="37"/>
      <c r="P219" s="166">
        <f t="shared" si="61"/>
        <v>0</v>
      </c>
      <c r="Q219" s="166">
        <v>0</v>
      </c>
      <c r="R219" s="166">
        <f t="shared" si="62"/>
        <v>0</v>
      </c>
      <c r="S219" s="166">
        <v>0</v>
      </c>
      <c r="T219" s="167">
        <f t="shared" si="63"/>
        <v>0</v>
      </c>
      <c r="AR219" s="19" t="s">
        <v>129</v>
      </c>
      <c r="AT219" s="19" t="s">
        <v>280</v>
      </c>
      <c r="AU219" s="19" t="s">
        <v>76</v>
      </c>
      <c r="AY219" s="19" t="s">
        <v>119</v>
      </c>
      <c r="BE219" s="168">
        <f t="shared" si="64"/>
        <v>0</v>
      </c>
      <c r="BF219" s="168">
        <f t="shared" si="65"/>
        <v>0</v>
      </c>
      <c r="BG219" s="168">
        <f t="shared" si="66"/>
        <v>0</v>
      </c>
      <c r="BH219" s="168">
        <f t="shared" si="67"/>
        <v>0</v>
      </c>
      <c r="BI219" s="168">
        <f t="shared" si="68"/>
        <v>0</v>
      </c>
      <c r="BJ219" s="19" t="s">
        <v>76</v>
      </c>
      <c r="BK219" s="168">
        <f t="shared" si="69"/>
        <v>0</v>
      </c>
      <c r="BL219" s="19" t="s">
        <v>118</v>
      </c>
      <c r="BM219" s="19" t="s">
        <v>571</v>
      </c>
    </row>
    <row r="220" spans="2:65" s="1" customFormat="1" ht="25.5" customHeight="1">
      <c r="B220" s="36"/>
      <c r="C220" s="157" t="s">
        <v>572</v>
      </c>
      <c r="D220" s="157" t="s">
        <v>113</v>
      </c>
      <c r="E220" s="158" t="s">
        <v>289</v>
      </c>
      <c r="F220" s="159" t="s">
        <v>290</v>
      </c>
      <c r="G220" s="160" t="s">
        <v>133</v>
      </c>
      <c r="H220" s="161">
        <v>1.577</v>
      </c>
      <c r="I220" s="162"/>
      <c r="J220" s="163">
        <f t="shared" si="60"/>
        <v>0</v>
      </c>
      <c r="K220" s="159" t="s">
        <v>117</v>
      </c>
      <c r="L220" s="56"/>
      <c r="M220" s="164" t="s">
        <v>21</v>
      </c>
      <c r="N220" s="165" t="s">
        <v>40</v>
      </c>
      <c r="O220" s="37"/>
      <c r="P220" s="166">
        <f t="shared" si="61"/>
        <v>0</v>
      </c>
      <c r="Q220" s="166">
        <v>0</v>
      </c>
      <c r="R220" s="166">
        <f t="shared" si="62"/>
        <v>0</v>
      </c>
      <c r="S220" s="166">
        <v>0</v>
      </c>
      <c r="T220" s="167">
        <f t="shared" si="63"/>
        <v>0</v>
      </c>
      <c r="AR220" s="19" t="s">
        <v>118</v>
      </c>
      <c r="AT220" s="19" t="s">
        <v>113</v>
      </c>
      <c r="AU220" s="19" t="s">
        <v>76</v>
      </c>
      <c r="AY220" s="19" t="s">
        <v>119</v>
      </c>
      <c r="BE220" s="168">
        <f t="shared" si="64"/>
        <v>0</v>
      </c>
      <c r="BF220" s="168">
        <f t="shared" si="65"/>
        <v>0</v>
      </c>
      <c r="BG220" s="168">
        <f t="shared" si="66"/>
        <v>0</v>
      </c>
      <c r="BH220" s="168">
        <f t="shared" si="67"/>
        <v>0</v>
      </c>
      <c r="BI220" s="168">
        <f t="shared" si="68"/>
        <v>0</v>
      </c>
      <c r="BJ220" s="19" t="s">
        <v>76</v>
      </c>
      <c r="BK220" s="168">
        <f t="shared" si="69"/>
        <v>0</v>
      </c>
      <c r="BL220" s="19" t="s">
        <v>118</v>
      </c>
      <c r="BM220" s="19" t="s">
        <v>573</v>
      </c>
    </row>
    <row r="221" spans="2:65" s="1" customFormat="1" ht="25.5" customHeight="1">
      <c r="B221" s="36"/>
      <c r="C221" s="157" t="s">
        <v>347</v>
      </c>
      <c r="D221" s="157" t="s">
        <v>113</v>
      </c>
      <c r="E221" s="158" t="s">
        <v>440</v>
      </c>
      <c r="F221" s="159" t="s">
        <v>441</v>
      </c>
      <c r="G221" s="160" t="s">
        <v>133</v>
      </c>
      <c r="H221" s="161">
        <v>236.55</v>
      </c>
      <c r="I221" s="162"/>
      <c r="J221" s="163">
        <f t="shared" si="60"/>
        <v>0</v>
      </c>
      <c r="K221" s="159" t="s">
        <v>117</v>
      </c>
      <c r="L221" s="56"/>
      <c r="M221" s="164" t="s">
        <v>21</v>
      </c>
      <c r="N221" s="165" t="s">
        <v>40</v>
      </c>
      <c r="O221" s="37"/>
      <c r="P221" s="166">
        <f t="shared" si="61"/>
        <v>0</v>
      </c>
      <c r="Q221" s="166">
        <v>0</v>
      </c>
      <c r="R221" s="166">
        <f t="shared" si="62"/>
        <v>0</v>
      </c>
      <c r="S221" s="166">
        <v>0</v>
      </c>
      <c r="T221" s="167">
        <f t="shared" si="63"/>
        <v>0</v>
      </c>
      <c r="AR221" s="19" t="s">
        <v>118</v>
      </c>
      <c r="AT221" s="19" t="s">
        <v>113</v>
      </c>
      <c r="AU221" s="19" t="s">
        <v>76</v>
      </c>
      <c r="AY221" s="19" t="s">
        <v>119</v>
      </c>
      <c r="BE221" s="168">
        <f t="shared" si="64"/>
        <v>0</v>
      </c>
      <c r="BF221" s="168">
        <f t="shared" si="65"/>
        <v>0</v>
      </c>
      <c r="BG221" s="168">
        <f t="shared" si="66"/>
        <v>0</v>
      </c>
      <c r="BH221" s="168">
        <f t="shared" si="67"/>
        <v>0</v>
      </c>
      <c r="BI221" s="168">
        <f t="shared" si="68"/>
        <v>0</v>
      </c>
      <c r="BJ221" s="19" t="s">
        <v>76</v>
      </c>
      <c r="BK221" s="168">
        <f t="shared" si="69"/>
        <v>0</v>
      </c>
      <c r="BL221" s="19" t="s">
        <v>118</v>
      </c>
      <c r="BM221" s="19" t="s">
        <v>574</v>
      </c>
    </row>
    <row r="222" spans="2:65" s="1" customFormat="1" ht="25.5" customHeight="1">
      <c r="B222" s="36"/>
      <c r="C222" s="157" t="s">
        <v>575</v>
      </c>
      <c r="D222" s="157" t="s">
        <v>113</v>
      </c>
      <c r="E222" s="158" t="s">
        <v>576</v>
      </c>
      <c r="F222" s="159" t="s">
        <v>577</v>
      </c>
      <c r="G222" s="160" t="s">
        <v>116</v>
      </c>
      <c r="H222" s="161">
        <v>12</v>
      </c>
      <c r="I222" s="162"/>
      <c r="J222" s="163">
        <f t="shared" si="60"/>
        <v>0</v>
      </c>
      <c r="K222" s="159" t="s">
        <v>21</v>
      </c>
      <c r="L222" s="56"/>
      <c r="M222" s="164" t="s">
        <v>21</v>
      </c>
      <c r="N222" s="206" t="s">
        <v>40</v>
      </c>
      <c r="O222" s="183"/>
      <c r="P222" s="207">
        <f t="shared" si="61"/>
        <v>0</v>
      </c>
      <c r="Q222" s="207">
        <v>0</v>
      </c>
      <c r="R222" s="207">
        <f t="shared" si="62"/>
        <v>0</v>
      </c>
      <c r="S222" s="207">
        <v>0</v>
      </c>
      <c r="T222" s="208">
        <f t="shared" si="63"/>
        <v>0</v>
      </c>
      <c r="AR222" s="19" t="s">
        <v>118</v>
      </c>
      <c r="AT222" s="19" t="s">
        <v>113</v>
      </c>
      <c r="AU222" s="19" t="s">
        <v>76</v>
      </c>
      <c r="AY222" s="19" t="s">
        <v>119</v>
      </c>
      <c r="BE222" s="168">
        <f t="shared" si="64"/>
        <v>0</v>
      </c>
      <c r="BF222" s="168">
        <f t="shared" si="65"/>
        <v>0</v>
      </c>
      <c r="BG222" s="168">
        <f t="shared" si="66"/>
        <v>0</v>
      </c>
      <c r="BH222" s="168">
        <f t="shared" si="67"/>
        <v>0</v>
      </c>
      <c r="BI222" s="168">
        <f t="shared" si="68"/>
        <v>0</v>
      </c>
      <c r="BJ222" s="19" t="s">
        <v>76</v>
      </c>
      <c r="BK222" s="168">
        <f t="shared" si="69"/>
        <v>0</v>
      </c>
      <c r="BL222" s="19" t="s">
        <v>118</v>
      </c>
      <c r="BM222" s="19" t="s">
        <v>578</v>
      </c>
    </row>
    <row r="223" spans="2:65" s="1" customFormat="1" ht="6.95" customHeight="1">
      <c r="B223" s="51"/>
      <c r="C223" s="52"/>
      <c r="D223" s="52"/>
      <c r="E223" s="52"/>
      <c r="F223" s="52"/>
      <c r="G223" s="52"/>
      <c r="H223" s="52"/>
      <c r="I223" s="134"/>
      <c r="J223" s="52"/>
      <c r="K223" s="52"/>
      <c r="L223" s="56"/>
    </row>
  </sheetData>
  <sheetProtection algorithmName="SHA-512" hashValue="yNG/1dnWiKvqoMl+OJTOa/tM4UN3uahNUNCTnTUPvb7gBmwRcFXFvaN+/SbSU5D1tPs7APomnNKPnvMNRHqGYA==" saltValue="D1i7AbFDYhpCC22PONdhs54vcMvlVFE8zDe/36O46thYaik10RUwwWC3+scx8rdn2Ed3e9JXcxg6kdCcba4d/g==" spinCount="100000" sheet="1" objects="1" scenarios="1" formatColumns="0" formatRows="0" autoFilter="0"/>
  <autoFilter ref="C81:K222"/>
  <mergeCells count="10">
    <mergeCell ref="J51:J52"/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5"/>
  <sheetViews>
    <sheetView showGridLines="0" workbookViewId="0">
      <pane ySplit="1" topLeftCell="A2" activePane="bottomLeft" state="frozen"/>
      <selection pane="bottomLeft"/>
    </sheetView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6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6"/>
      <c r="B1" s="107"/>
      <c r="C1" s="107"/>
      <c r="D1" s="108" t="s">
        <v>1</v>
      </c>
      <c r="E1" s="107"/>
      <c r="F1" s="109" t="s">
        <v>86</v>
      </c>
      <c r="G1" s="334" t="s">
        <v>87</v>
      </c>
      <c r="H1" s="334"/>
      <c r="I1" s="110"/>
      <c r="J1" s="109" t="s">
        <v>88</v>
      </c>
      <c r="K1" s="108" t="s">
        <v>89</v>
      </c>
      <c r="L1" s="109" t="s">
        <v>90</v>
      </c>
      <c r="M1" s="109"/>
      <c r="N1" s="109"/>
      <c r="O1" s="109"/>
      <c r="P1" s="109"/>
      <c r="Q1" s="109"/>
      <c r="R1" s="109"/>
      <c r="S1" s="109"/>
      <c r="T1" s="109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>
      <c r="L2" s="325"/>
      <c r="M2" s="325"/>
      <c r="N2" s="325"/>
      <c r="O2" s="325"/>
      <c r="P2" s="325"/>
      <c r="Q2" s="325"/>
      <c r="R2" s="325"/>
      <c r="S2" s="325"/>
      <c r="T2" s="325"/>
      <c r="U2" s="325"/>
      <c r="V2" s="325"/>
      <c r="AT2" s="19" t="s">
        <v>85</v>
      </c>
    </row>
    <row r="3" spans="1:70" ht="6.95" customHeight="1">
      <c r="B3" s="20"/>
      <c r="C3" s="21"/>
      <c r="D3" s="21"/>
      <c r="E3" s="21"/>
      <c r="F3" s="21"/>
      <c r="G3" s="21"/>
      <c r="H3" s="21"/>
      <c r="I3" s="111"/>
      <c r="J3" s="21"/>
      <c r="K3" s="22"/>
      <c r="AT3" s="19" t="s">
        <v>78</v>
      </c>
    </row>
    <row r="4" spans="1:70" ht="36.950000000000003" customHeight="1">
      <c r="B4" s="23"/>
      <c r="C4" s="24"/>
      <c r="D4" s="25" t="s">
        <v>91</v>
      </c>
      <c r="E4" s="24"/>
      <c r="F4" s="24"/>
      <c r="G4" s="24"/>
      <c r="H4" s="24"/>
      <c r="I4" s="112"/>
      <c r="J4" s="24"/>
      <c r="K4" s="26"/>
      <c r="M4" s="27" t="s">
        <v>12</v>
      </c>
      <c r="AT4" s="19" t="s">
        <v>6</v>
      </c>
    </row>
    <row r="5" spans="1:70" ht="6.95" customHeight="1">
      <c r="B5" s="23"/>
      <c r="C5" s="24"/>
      <c r="D5" s="24"/>
      <c r="E5" s="24"/>
      <c r="F5" s="24"/>
      <c r="G5" s="24"/>
      <c r="H5" s="24"/>
      <c r="I5" s="112"/>
      <c r="J5" s="24"/>
      <c r="K5" s="26"/>
    </row>
    <row r="6" spans="1:70" ht="15">
      <c r="B6" s="23"/>
      <c r="C6" s="24"/>
      <c r="D6" s="32" t="s">
        <v>18</v>
      </c>
      <c r="E6" s="24"/>
      <c r="F6" s="24"/>
      <c r="G6" s="24"/>
      <c r="H6" s="24"/>
      <c r="I6" s="112"/>
      <c r="J6" s="24"/>
      <c r="K6" s="26"/>
    </row>
    <row r="7" spans="1:70" ht="16.5" customHeight="1">
      <c r="B7" s="23"/>
      <c r="C7" s="24"/>
      <c r="D7" s="24"/>
      <c r="E7" s="326" t="str">
        <f>'Rekapitulace stavby'!K6</f>
        <v>Čištění kolejového lože v úseku Brniště - Jablonné v P. - Rynoltice</v>
      </c>
      <c r="F7" s="327"/>
      <c r="G7" s="327"/>
      <c r="H7" s="327"/>
      <c r="I7" s="112"/>
      <c r="J7" s="24"/>
      <c r="K7" s="26"/>
    </row>
    <row r="8" spans="1:70" s="1" customFormat="1" ht="15">
      <c r="B8" s="36"/>
      <c r="C8" s="37"/>
      <c r="D8" s="32" t="s">
        <v>92</v>
      </c>
      <c r="E8" s="37"/>
      <c r="F8" s="37"/>
      <c r="G8" s="37"/>
      <c r="H8" s="37"/>
      <c r="I8" s="113"/>
      <c r="J8" s="37"/>
      <c r="K8" s="40"/>
    </row>
    <row r="9" spans="1:70" s="1" customFormat="1" ht="36.950000000000003" customHeight="1">
      <c r="B9" s="36"/>
      <c r="C9" s="37"/>
      <c r="D9" s="37"/>
      <c r="E9" s="328" t="s">
        <v>579</v>
      </c>
      <c r="F9" s="329"/>
      <c r="G9" s="329"/>
      <c r="H9" s="329"/>
      <c r="I9" s="113"/>
      <c r="J9" s="37"/>
      <c r="K9" s="40"/>
    </row>
    <row r="10" spans="1:70" s="1" customFormat="1" ht="13.5">
      <c r="B10" s="36"/>
      <c r="C10" s="37"/>
      <c r="D10" s="37"/>
      <c r="E10" s="37"/>
      <c r="F10" s="37"/>
      <c r="G10" s="37"/>
      <c r="H10" s="37"/>
      <c r="I10" s="113"/>
      <c r="J10" s="37"/>
      <c r="K10" s="40"/>
    </row>
    <row r="11" spans="1:70" s="1" customFormat="1" ht="14.45" customHeight="1">
      <c r="B11" s="36"/>
      <c r="C11" s="37"/>
      <c r="D11" s="32" t="s">
        <v>20</v>
      </c>
      <c r="E11" s="37"/>
      <c r="F11" s="30" t="s">
        <v>21</v>
      </c>
      <c r="G11" s="37"/>
      <c r="H11" s="37"/>
      <c r="I11" s="114" t="s">
        <v>22</v>
      </c>
      <c r="J11" s="30" t="s">
        <v>21</v>
      </c>
      <c r="K11" s="40"/>
    </row>
    <row r="12" spans="1:70" s="1" customFormat="1" ht="14.45" customHeight="1">
      <c r="B12" s="36"/>
      <c r="C12" s="37"/>
      <c r="D12" s="32" t="s">
        <v>23</v>
      </c>
      <c r="E12" s="37"/>
      <c r="F12" s="30" t="s">
        <v>24</v>
      </c>
      <c r="G12" s="37"/>
      <c r="H12" s="37"/>
      <c r="I12" s="114" t="s">
        <v>25</v>
      </c>
      <c r="J12" s="115" t="str">
        <f>'Rekapitulace stavby'!AN8</f>
        <v>09.11.2018</v>
      </c>
      <c r="K12" s="40"/>
    </row>
    <row r="13" spans="1:70" s="1" customFormat="1" ht="10.9" customHeight="1">
      <c r="B13" s="36"/>
      <c r="C13" s="37"/>
      <c r="D13" s="37"/>
      <c r="E13" s="37"/>
      <c r="F13" s="37"/>
      <c r="G13" s="37"/>
      <c r="H13" s="37"/>
      <c r="I13" s="113"/>
      <c r="J13" s="37"/>
      <c r="K13" s="40"/>
    </row>
    <row r="14" spans="1:70" s="1" customFormat="1" ht="14.45" customHeight="1">
      <c r="B14" s="36"/>
      <c r="C14" s="37"/>
      <c r="D14" s="32" t="s">
        <v>27</v>
      </c>
      <c r="E14" s="37"/>
      <c r="F14" s="37"/>
      <c r="G14" s="37"/>
      <c r="H14" s="37"/>
      <c r="I14" s="114" t="s">
        <v>28</v>
      </c>
      <c r="J14" s="30" t="str">
        <f>IF('Rekapitulace stavby'!AN10="","",'Rekapitulace stavby'!AN10)</f>
        <v/>
      </c>
      <c r="K14" s="40"/>
    </row>
    <row r="15" spans="1:70" s="1" customFormat="1" ht="18" customHeight="1">
      <c r="B15" s="36"/>
      <c r="C15" s="37"/>
      <c r="D15" s="37"/>
      <c r="E15" s="30" t="str">
        <f>IF('Rekapitulace stavby'!E11="","",'Rekapitulace stavby'!E11)</f>
        <v xml:space="preserve"> </v>
      </c>
      <c r="F15" s="37"/>
      <c r="G15" s="37"/>
      <c r="H15" s="37"/>
      <c r="I15" s="114" t="s">
        <v>29</v>
      </c>
      <c r="J15" s="30" t="str">
        <f>IF('Rekapitulace stavby'!AN11="","",'Rekapitulace stavby'!AN11)</f>
        <v/>
      </c>
      <c r="K15" s="40"/>
    </row>
    <row r="16" spans="1:70" s="1" customFormat="1" ht="6.95" customHeight="1">
      <c r="B16" s="36"/>
      <c r="C16" s="37"/>
      <c r="D16" s="37"/>
      <c r="E16" s="37"/>
      <c r="F16" s="37"/>
      <c r="G16" s="37"/>
      <c r="H16" s="37"/>
      <c r="I16" s="113"/>
      <c r="J16" s="37"/>
      <c r="K16" s="40"/>
    </row>
    <row r="17" spans="2:11" s="1" customFormat="1" ht="14.45" customHeight="1">
      <c r="B17" s="36"/>
      <c r="C17" s="37"/>
      <c r="D17" s="32" t="s">
        <v>30</v>
      </c>
      <c r="E17" s="37"/>
      <c r="F17" s="37"/>
      <c r="G17" s="37"/>
      <c r="H17" s="37"/>
      <c r="I17" s="114" t="s">
        <v>28</v>
      </c>
      <c r="J17" s="30" t="str">
        <f>IF('Rekapitulace stavby'!AN13="Vyplň údaj","",IF('Rekapitulace stavby'!AN13="","",'Rekapitulace stavby'!AN13))</f>
        <v/>
      </c>
      <c r="K17" s="40"/>
    </row>
    <row r="18" spans="2:11" s="1" customFormat="1" ht="18" customHeight="1">
      <c r="B18" s="36"/>
      <c r="C18" s="37"/>
      <c r="D18" s="37"/>
      <c r="E18" s="30" t="str">
        <f>IF('Rekapitulace stavby'!E14="Vyplň údaj","",IF('Rekapitulace stavby'!E14="","",'Rekapitulace stavby'!E14))</f>
        <v/>
      </c>
      <c r="F18" s="37"/>
      <c r="G18" s="37"/>
      <c r="H18" s="37"/>
      <c r="I18" s="114" t="s">
        <v>29</v>
      </c>
      <c r="J18" s="30" t="str">
        <f>IF('Rekapitulace stavby'!AN14="Vyplň údaj","",IF('Rekapitulace stavby'!AN14="","",'Rekapitulace stavby'!AN14))</f>
        <v/>
      </c>
      <c r="K18" s="40"/>
    </row>
    <row r="19" spans="2:11" s="1" customFormat="1" ht="6.95" customHeight="1">
      <c r="B19" s="36"/>
      <c r="C19" s="37"/>
      <c r="D19" s="37"/>
      <c r="E19" s="37"/>
      <c r="F19" s="37"/>
      <c r="G19" s="37"/>
      <c r="H19" s="37"/>
      <c r="I19" s="113"/>
      <c r="J19" s="37"/>
      <c r="K19" s="40"/>
    </row>
    <row r="20" spans="2:11" s="1" customFormat="1" ht="14.45" customHeight="1">
      <c r="B20" s="36"/>
      <c r="C20" s="37"/>
      <c r="D20" s="32" t="s">
        <v>32</v>
      </c>
      <c r="E20" s="37"/>
      <c r="F20" s="37"/>
      <c r="G20" s="37"/>
      <c r="H20" s="37"/>
      <c r="I20" s="114" t="s">
        <v>28</v>
      </c>
      <c r="J20" s="30" t="str">
        <f>IF('Rekapitulace stavby'!AN16="","",'Rekapitulace stavby'!AN16)</f>
        <v/>
      </c>
      <c r="K20" s="40"/>
    </row>
    <row r="21" spans="2:11" s="1" customFormat="1" ht="18" customHeight="1">
      <c r="B21" s="36"/>
      <c r="C21" s="37"/>
      <c r="D21" s="37"/>
      <c r="E21" s="30" t="str">
        <f>IF('Rekapitulace stavby'!E17="","",'Rekapitulace stavby'!E17)</f>
        <v xml:space="preserve"> </v>
      </c>
      <c r="F21" s="37"/>
      <c r="G21" s="37"/>
      <c r="H21" s="37"/>
      <c r="I21" s="114" t="s">
        <v>29</v>
      </c>
      <c r="J21" s="30" t="str">
        <f>IF('Rekapitulace stavby'!AN17="","",'Rekapitulace stavby'!AN17)</f>
        <v/>
      </c>
      <c r="K21" s="40"/>
    </row>
    <row r="22" spans="2:11" s="1" customFormat="1" ht="6.95" customHeight="1">
      <c r="B22" s="36"/>
      <c r="C22" s="37"/>
      <c r="D22" s="37"/>
      <c r="E22" s="37"/>
      <c r="F22" s="37"/>
      <c r="G22" s="37"/>
      <c r="H22" s="37"/>
      <c r="I22" s="113"/>
      <c r="J22" s="37"/>
      <c r="K22" s="40"/>
    </row>
    <row r="23" spans="2:11" s="1" customFormat="1" ht="14.45" customHeight="1">
      <c r="B23" s="36"/>
      <c r="C23" s="37"/>
      <c r="D23" s="32" t="s">
        <v>34</v>
      </c>
      <c r="E23" s="37"/>
      <c r="F23" s="37"/>
      <c r="G23" s="37"/>
      <c r="H23" s="37"/>
      <c r="I23" s="113"/>
      <c r="J23" s="37"/>
      <c r="K23" s="40"/>
    </row>
    <row r="24" spans="2:11" s="6" customFormat="1" ht="16.5" customHeight="1">
      <c r="B24" s="116"/>
      <c r="C24" s="117"/>
      <c r="D24" s="117"/>
      <c r="E24" s="295" t="s">
        <v>21</v>
      </c>
      <c r="F24" s="295"/>
      <c r="G24" s="295"/>
      <c r="H24" s="295"/>
      <c r="I24" s="118"/>
      <c r="J24" s="117"/>
      <c r="K24" s="119"/>
    </row>
    <row r="25" spans="2:11" s="1" customFormat="1" ht="6.95" customHeight="1">
      <c r="B25" s="36"/>
      <c r="C25" s="37"/>
      <c r="D25" s="37"/>
      <c r="E25" s="37"/>
      <c r="F25" s="37"/>
      <c r="G25" s="37"/>
      <c r="H25" s="37"/>
      <c r="I25" s="113"/>
      <c r="J25" s="37"/>
      <c r="K25" s="40"/>
    </row>
    <row r="26" spans="2:11" s="1" customFormat="1" ht="6.95" customHeight="1">
      <c r="B26" s="36"/>
      <c r="C26" s="37"/>
      <c r="D26" s="80"/>
      <c r="E26" s="80"/>
      <c r="F26" s="80"/>
      <c r="G26" s="80"/>
      <c r="H26" s="80"/>
      <c r="I26" s="120"/>
      <c r="J26" s="80"/>
      <c r="K26" s="121"/>
    </row>
    <row r="27" spans="2:11" s="1" customFormat="1" ht="25.35" customHeight="1">
      <c r="B27" s="36"/>
      <c r="C27" s="37"/>
      <c r="D27" s="122" t="s">
        <v>35</v>
      </c>
      <c r="E27" s="37"/>
      <c r="F27" s="37"/>
      <c r="G27" s="37"/>
      <c r="H27" s="37"/>
      <c r="I27" s="113"/>
      <c r="J27" s="123">
        <f>ROUND(J77,2)</f>
        <v>0</v>
      </c>
      <c r="K27" s="40"/>
    </row>
    <row r="28" spans="2:11" s="1" customFormat="1" ht="6.95" customHeight="1">
      <c r="B28" s="36"/>
      <c r="C28" s="37"/>
      <c r="D28" s="80"/>
      <c r="E28" s="80"/>
      <c r="F28" s="80"/>
      <c r="G28" s="80"/>
      <c r="H28" s="80"/>
      <c r="I28" s="120"/>
      <c r="J28" s="80"/>
      <c r="K28" s="121"/>
    </row>
    <row r="29" spans="2:11" s="1" customFormat="1" ht="14.45" customHeight="1">
      <c r="B29" s="36"/>
      <c r="C29" s="37"/>
      <c r="D29" s="37"/>
      <c r="E29" s="37"/>
      <c r="F29" s="41" t="s">
        <v>37</v>
      </c>
      <c r="G29" s="37"/>
      <c r="H29" s="37"/>
      <c r="I29" s="124" t="s">
        <v>36</v>
      </c>
      <c r="J29" s="41" t="s">
        <v>38</v>
      </c>
      <c r="K29" s="40"/>
    </row>
    <row r="30" spans="2:11" s="1" customFormat="1" ht="14.45" customHeight="1">
      <c r="B30" s="36"/>
      <c r="C30" s="37"/>
      <c r="D30" s="44" t="s">
        <v>39</v>
      </c>
      <c r="E30" s="44" t="s">
        <v>40</v>
      </c>
      <c r="F30" s="125">
        <f>ROUND(SUM(BE77:BE84), 2)</f>
        <v>0</v>
      </c>
      <c r="G30" s="37"/>
      <c r="H30" s="37"/>
      <c r="I30" s="126">
        <v>0.21</v>
      </c>
      <c r="J30" s="125">
        <f>ROUND(ROUND((SUM(BE77:BE84)), 2)*I30, 2)</f>
        <v>0</v>
      </c>
      <c r="K30" s="40"/>
    </row>
    <row r="31" spans="2:11" s="1" customFormat="1" ht="14.45" customHeight="1">
      <c r="B31" s="36"/>
      <c r="C31" s="37"/>
      <c r="D31" s="37"/>
      <c r="E31" s="44" t="s">
        <v>41</v>
      </c>
      <c r="F31" s="125">
        <f>ROUND(SUM(BF77:BF84), 2)</f>
        <v>0</v>
      </c>
      <c r="G31" s="37"/>
      <c r="H31" s="37"/>
      <c r="I31" s="126">
        <v>0.15</v>
      </c>
      <c r="J31" s="125">
        <f>ROUND(ROUND((SUM(BF77:BF84)), 2)*I31, 2)</f>
        <v>0</v>
      </c>
      <c r="K31" s="40"/>
    </row>
    <row r="32" spans="2:11" s="1" customFormat="1" ht="14.45" hidden="1" customHeight="1">
      <c r="B32" s="36"/>
      <c r="C32" s="37"/>
      <c r="D32" s="37"/>
      <c r="E32" s="44" t="s">
        <v>42</v>
      </c>
      <c r="F32" s="125">
        <f>ROUND(SUM(BG77:BG84), 2)</f>
        <v>0</v>
      </c>
      <c r="G32" s="37"/>
      <c r="H32" s="37"/>
      <c r="I32" s="126">
        <v>0.21</v>
      </c>
      <c r="J32" s="125">
        <v>0</v>
      </c>
      <c r="K32" s="40"/>
    </row>
    <row r="33" spans="2:11" s="1" customFormat="1" ht="14.45" hidden="1" customHeight="1">
      <c r="B33" s="36"/>
      <c r="C33" s="37"/>
      <c r="D33" s="37"/>
      <c r="E33" s="44" t="s">
        <v>43</v>
      </c>
      <c r="F33" s="125">
        <f>ROUND(SUM(BH77:BH84), 2)</f>
        <v>0</v>
      </c>
      <c r="G33" s="37"/>
      <c r="H33" s="37"/>
      <c r="I33" s="126">
        <v>0.15</v>
      </c>
      <c r="J33" s="125">
        <v>0</v>
      </c>
      <c r="K33" s="40"/>
    </row>
    <row r="34" spans="2:11" s="1" customFormat="1" ht="14.45" hidden="1" customHeight="1">
      <c r="B34" s="36"/>
      <c r="C34" s="37"/>
      <c r="D34" s="37"/>
      <c r="E34" s="44" t="s">
        <v>44</v>
      </c>
      <c r="F34" s="125">
        <f>ROUND(SUM(BI77:BI84), 2)</f>
        <v>0</v>
      </c>
      <c r="G34" s="37"/>
      <c r="H34" s="37"/>
      <c r="I34" s="126">
        <v>0</v>
      </c>
      <c r="J34" s="125">
        <v>0</v>
      </c>
      <c r="K34" s="40"/>
    </row>
    <row r="35" spans="2:11" s="1" customFormat="1" ht="6.95" customHeight="1">
      <c r="B35" s="36"/>
      <c r="C35" s="37"/>
      <c r="D35" s="37"/>
      <c r="E35" s="37"/>
      <c r="F35" s="37"/>
      <c r="G35" s="37"/>
      <c r="H35" s="37"/>
      <c r="I35" s="113"/>
      <c r="J35" s="37"/>
      <c r="K35" s="40"/>
    </row>
    <row r="36" spans="2:11" s="1" customFormat="1" ht="25.35" customHeight="1">
      <c r="B36" s="36"/>
      <c r="C36" s="127"/>
      <c r="D36" s="128" t="s">
        <v>45</v>
      </c>
      <c r="E36" s="74"/>
      <c r="F36" s="74"/>
      <c r="G36" s="129" t="s">
        <v>46</v>
      </c>
      <c r="H36" s="130" t="s">
        <v>47</v>
      </c>
      <c r="I36" s="131"/>
      <c r="J36" s="132">
        <f>SUM(J27:J34)</f>
        <v>0</v>
      </c>
      <c r="K36" s="133"/>
    </row>
    <row r="37" spans="2:11" s="1" customFormat="1" ht="14.45" customHeight="1">
      <c r="B37" s="51"/>
      <c r="C37" s="52"/>
      <c r="D37" s="52"/>
      <c r="E37" s="52"/>
      <c r="F37" s="52"/>
      <c r="G37" s="52"/>
      <c r="H37" s="52"/>
      <c r="I37" s="134"/>
      <c r="J37" s="52"/>
      <c r="K37" s="53"/>
    </row>
    <row r="41" spans="2:11" s="1" customFormat="1" ht="6.95" customHeight="1">
      <c r="B41" s="135"/>
      <c r="C41" s="136"/>
      <c r="D41" s="136"/>
      <c r="E41" s="136"/>
      <c r="F41" s="136"/>
      <c r="G41" s="136"/>
      <c r="H41" s="136"/>
      <c r="I41" s="137"/>
      <c r="J41" s="136"/>
      <c r="K41" s="138"/>
    </row>
    <row r="42" spans="2:11" s="1" customFormat="1" ht="36.950000000000003" customHeight="1">
      <c r="B42" s="36"/>
      <c r="C42" s="25" t="s">
        <v>94</v>
      </c>
      <c r="D42" s="37"/>
      <c r="E42" s="37"/>
      <c r="F42" s="37"/>
      <c r="G42" s="37"/>
      <c r="H42" s="37"/>
      <c r="I42" s="113"/>
      <c r="J42" s="37"/>
      <c r="K42" s="40"/>
    </row>
    <row r="43" spans="2:11" s="1" customFormat="1" ht="6.95" customHeight="1">
      <c r="B43" s="36"/>
      <c r="C43" s="37"/>
      <c r="D43" s="37"/>
      <c r="E43" s="37"/>
      <c r="F43" s="37"/>
      <c r="G43" s="37"/>
      <c r="H43" s="37"/>
      <c r="I43" s="113"/>
      <c r="J43" s="37"/>
      <c r="K43" s="40"/>
    </row>
    <row r="44" spans="2:11" s="1" customFormat="1" ht="14.45" customHeight="1">
      <c r="B44" s="36"/>
      <c r="C44" s="32" t="s">
        <v>18</v>
      </c>
      <c r="D44" s="37"/>
      <c r="E44" s="37"/>
      <c r="F44" s="37"/>
      <c r="G44" s="37"/>
      <c r="H44" s="37"/>
      <c r="I44" s="113"/>
      <c r="J44" s="37"/>
      <c r="K44" s="40"/>
    </row>
    <row r="45" spans="2:11" s="1" customFormat="1" ht="16.5" customHeight="1">
      <c r="B45" s="36"/>
      <c r="C45" s="37"/>
      <c r="D45" s="37"/>
      <c r="E45" s="326" t="str">
        <f>E7</f>
        <v>Čištění kolejového lože v úseku Brniště - Jablonné v P. - Rynoltice</v>
      </c>
      <c r="F45" s="327"/>
      <c r="G45" s="327"/>
      <c r="H45" s="327"/>
      <c r="I45" s="113"/>
      <c r="J45" s="37"/>
      <c r="K45" s="40"/>
    </row>
    <row r="46" spans="2:11" s="1" customFormat="1" ht="14.45" customHeight="1">
      <c r="B46" s="36"/>
      <c r="C46" s="32" t="s">
        <v>92</v>
      </c>
      <c r="D46" s="37"/>
      <c r="E46" s="37"/>
      <c r="F46" s="37"/>
      <c r="G46" s="37"/>
      <c r="H46" s="37"/>
      <c r="I46" s="113"/>
      <c r="J46" s="37"/>
      <c r="K46" s="40"/>
    </row>
    <row r="47" spans="2:11" s="1" customFormat="1" ht="17.25" customHeight="1">
      <c r="B47" s="36"/>
      <c r="C47" s="37"/>
      <c r="D47" s="37"/>
      <c r="E47" s="328" t="str">
        <f>E9</f>
        <v>SO 04 - VRN</v>
      </c>
      <c r="F47" s="329"/>
      <c r="G47" s="329"/>
      <c r="H47" s="329"/>
      <c r="I47" s="113"/>
      <c r="J47" s="37"/>
      <c r="K47" s="40"/>
    </row>
    <row r="48" spans="2:11" s="1" customFormat="1" ht="6.95" customHeight="1">
      <c r="B48" s="36"/>
      <c r="C48" s="37"/>
      <c r="D48" s="37"/>
      <c r="E48" s="37"/>
      <c r="F48" s="37"/>
      <c r="G48" s="37"/>
      <c r="H48" s="37"/>
      <c r="I48" s="113"/>
      <c r="J48" s="37"/>
      <c r="K48" s="40"/>
    </row>
    <row r="49" spans="2:47" s="1" customFormat="1" ht="18" customHeight="1">
      <c r="B49" s="36"/>
      <c r="C49" s="32" t="s">
        <v>23</v>
      </c>
      <c r="D49" s="37"/>
      <c r="E49" s="37"/>
      <c r="F49" s="30" t="str">
        <f>F12</f>
        <v xml:space="preserve"> </v>
      </c>
      <c r="G49" s="37"/>
      <c r="H49" s="37"/>
      <c r="I49" s="114" t="s">
        <v>25</v>
      </c>
      <c r="J49" s="115" t="str">
        <f>IF(J12="","",J12)</f>
        <v>09.11.2018</v>
      </c>
      <c r="K49" s="40"/>
    </row>
    <row r="50" spans="2:47" s="1" customFormat="1" ht="6.95" customHeight="1">
      <c r="B50" s="36"/>
      <c r="C50" s="37"/>
      <c r="D50" s="37"/>
      <c r="E50" s="37"/>
      <c r="F50" s="37"/>
      <c r="G50" s="37"/>
      <c r="H50" s="37"/>
      <c r="I50" s="113"/>
      <c r="J50" s="37"/>
      <c r="K50" s="40"/>
    </row>
    <row r="51" spans="2:47" s="1" customFormat="1" ht="15">
      <c r="B51" s="36"/>
      <c r="C51" s="32" t="s">
        <v>27</v>
      </c>
      <c r="D51" s="37"/>
      <c r="E51" s="37"/>
      <c r="F51" s="30" t="str">
        <f>E15</f>
        <v xml:space="preserve"> </v>
      </c>
      <c r="G51" s="37"/>
      <c r="H51" s="37"/>
      <c r="I51" s="114" t="s">
        <v>32</v>
      </c>
      <c r="J51" s="295" t="str">
        <f>E21</f>
        <v xml:space="preserve"> </v>
      </c>
      <c r="K51" s="40"/>
    </row>
    <row r="52" spans="2:47" s="1" customFormat="1" ht="14.45" customHeight="1">
      <c r="B52" s="36"/>
      <c r="C52" s="32" t="s">
        <v>30</v>
      </c>
      <c r="D52" s="37"/>
      <c r="E52" s="37"/>
      <c r="F52" s="30" t="str">
        <f>IF(E18="","",E18)</f>
        <v/>
      </c>
      <c r="G52" s="37"/>
      <c r="H52" s="37"/>
      <c r="I52" s="113"/>
      <c r="J52" s="330"/>
      <c r="K52" s="40"/>
    </row>
    <row r="53" spans="2:47" s="1" customFormat="1" ht="10.35" customHeight="1">
      <c r="B53" s="36"/>
      <c r="C53" s="37"/>
      <c r="D53" s="37"/>
      <c r="E53" s="37"/>
      <c r="F53" s="37"/>
      <c r="G53" s="37"/>
      <c r="H53" s="37"/>
      <c r="I53" s="113"/>
      <c r="J53" s="37"/>
      <c r="K53" s="40"/>
    </row>
    <row r="54" spans="2:47" s="1" customFormat="1" ht="29.25" customHeight="1">
      <c r="B54" s="36"/>
      <c r="C54" s="139" t="s">
        <v>95</v>
      </c>
      <c r="D54" s="127"/>
      <c r="E54" s="127"/>
      <c r="F54" s="127"/>
      <c r="G54" s="127"/>
      <c r="H54" s="127"/>
      <c r="I54" s="140"/>
      <c r="J54" s="141" t="s">
        <v>96</v>
      </c>
      <c r="K54" s="142"/>
    </row>
    <row r="55" spans="2:47" s="1" customFormat="1" ht="10.35" customHeight="1">
      <c r="B55" s="36"/>
      <c r="C55" s="37"/>
      <c r="D55" s="37"/>
      <c r="E55" s="37"/>
      <c r="F55" s="37"/>
      <c r="G55" s="37"/>
      <c r="H55" s="37"/>
      <c r="I55" s="113"/>
      <c r="J55" s="37"/>
      <c r="K55" s="40"/>
    </row>
    <row r="56" spans="2:47" s="1" customFormat="1" ht="29.25" customHeight="1">
      <c r="B56" s="36"/>
      <c r="C56" s="143" t="s">
        <v>97</v>
      </c>
      <c r="D56" s="37"/>
      <c r="E56" s="37"/>
      <c r="F56" s="37"/>
      <c r="G56" s="37"/>
      <c r="H56" s="37"/>
      <c r="I56" s="113"/>
      <c r="J56" s="123">
        <f>J77</f>
        <v>0</v>
      </c>
      <c r="K56" s="40"/>
      <c r="AU56" s="19" t="s">
        <v>98</v>
      </c>
    </row>
    <row r="57" spans="2:47" s="8" customFormat="1" ht="24.95" customHeight="1">
      <c r="B57" s="185"/>
      <c r="C57" s="186"/>
      <c r="D57" s="187" t="s">
        <v>580</v>
      </c>
      <c r="E57" s="188"/>
      <c r="F57" s="188"/>
      <c r="G57" s="188"/>
      <c r="H57" s="188"/>
      <c r="I57" s="189"/>
      <c r="J57" s="190">
        <f>J78</f>
        <v>0</v>
      </c>
      <c r="K57" s="191"/>
    </row>
    <row r="58" spans="2:47" s="1" customFormat="1" ht="21.75" customHeight="1">
      <c r="B58" s="36"/>
      <c r="C58" s="37"/>
      <c r="D58" s="37"/>
      <c r="E58" s="37"/>
      <c r="F58" s="37"/>
      <c r="G58" s="37"/>
      <c r="H58" s="37"/>
      <c r="I58" s="113"/>
      <c r="J58" s="37"/>
      <c r="K58" s="40"/>
    </row>
    <row r="59" spans="2:47" s="1" customFormat="1" ht="6.95" customHeight="1">
      <c r="B59" s="51"/>
      <c r="C59" s="52"/>
      <c r="D59" s="52"/>
      <c r="E59" s="52"/>
      <c r="F59" s="52"/>
      <c r="G59" s="52"/>
      <c r="H59" s="52"/>
      <c r="I59" s="134"/>
      <c r="J59" s="52"/>
      <c r="K59" s="5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37"/>
      <c r="J63" s="55"/>
      <c r="K63" s="55"/>
      <c r="L63" s="56"/>
    </row>
    <row r="64" spans="2:47" s="1" customFormat="1" ht="36.950000000000003" customHeight="1">
      <c r="B64" s="36"/>
      <c r="C64" s="57" t="s">
        <v>99</v>
      </c>
      <c r="D64" s="58"/>
      <c r="E64" s="58"/>
      <c r="F64" s="58"/>
      <c r="G64" s="58"/>
      <c r="H64" s="58"/>
      <c r="I64" s="144"/>
      <c r="J64" s="58"/>
      <c r="K64" s="58"/>
      <c r="L64" s="56"/>
    </row>
    <row r="65" spans="2:65" s="1" customFormat="1" ht="6.95" customHeight="1">
      <c r="B65" s="36"/>
      <c r="C65" s="58"/>
      <c r="D65" s="58"/>
      <c r="E65" s="58"/>
      <c r="F65" s="58"/>
      <c r="G65" s="58"/>
      <c r="H65" s="58"/>
      <c r="I65" s="144"/>
      <c r="J65" s="58"/>
      <c r="K65" s="58"/>
      <c r="L65" s="56"/>
    </row>
    <row r="66" spans="2:65" s="1" customFormat="1" ht="14.45" customHeight="1">
      <c r="B66" s="36"/>
      <c r="C66" s="60" t="s">
        <v>18</v>
      </c>
      <c r="D66" s="58"/>
      <c r="E66" s="58"/>
      <c r="F66" s="58"/>
      <c r="G66" s="58"/>
      <c r="H66" s="58"/>
      <c r="I66" s="144"/>
      <c r="J66" s="58"/>
      <c r="K66" s="58"/>
      <c r="L66" s="56"/>
    </row>
    <row r="67" spans="2:65" s="1" customFormat="1" ht="16.5" customHeight="1">
      <c r="B67" s="36"/>
      <c r="C67" s="58"/>
      <c r="D67" s="58"/>
      <c r="E67" s="331" t="str">
        <f>E7</f>
        <v>Čištění kolejového lože v úseku Brniště - Jablonné v P. - Rynoltice</v>
      </c>
      <c r="F67" s="332"/>
      <c r="G67" s="332"/>
      <c r="H67" s="332"/>
      <c r="I67" s="144"/>
      <c r="J67" s="58"/>
      <c r="K67" s="58"/>
      <c r="L67" s="56"/>
    </row>
    <row r="68" spans="2:65" s="1" customFormat="1" ht="14.45" customHeight="1">
      <c r="B68" s="36"/>
      <c r="C68" s="60" t="s">
        <v>92</v>
      </c>
      <c r="D68" s="58"/>
      <c r="E68" s="58"/>
      <c r="F68" s="58"/>
      <c r="G68" s="58"/>
      <c r="H68" s="58"/>
      <c r="I68" s="144"/>
      <c r="J68" s="58"/>
      <c r="K68" s="58"/>
      <c r="L68" s="56"/>
    </row>
    <row r="69" spans="2:65" s="1" customFormat="1" ht="17.25" customHeight="1">
      <c r="B69" s="36"/>
      <c r="C69" s="58"/>
      <c r="D69" s="58"/>
      <c r="E69" s="306" t="str">
        <f>E9</f>
        <v>SO 04 - VRN</v>
      </c>
      <c r="F69" s="333"/>
      <c r="G69" s="333"/>
      <c r="H69" s="333"/>
      <c r="I69" s="144"/>
      <c r="J69" s="58"/>
      <c r="K69" s="58"/>
      <c r="L69" s="56"/>
    </row>
    <row r="70" spans="2:65" s="1" customFormat="1" ht="6.95" customHeight="1">
      <c r="B70" s="36"/>
      <c r="C70" s="58"/>
      <c r="D70" s="58"/>
      <c r="E70" s="58"/>
      <c r="F70" s="58"/>
      <c r="G70" s="58"/>
      <c r="H70" s="58"/>
      <c r="I70" s="144"/>
      <c r="J70" s="58"/>
      <c r="K70" s="58"/>
      <c r="L70" s="56"/>
    </row>
    <row r="71" spans="2:65" s="1" customFormat="1" ht="18" customHeight="1">
      <c r="B71" s="36"/>
      <c r="C71" s="60" t="s">
        <v>23</v>
      </c>
      <c r="D71" s="58"/>
      <c r="E71" s="58"/>
      <c r="F71" s="145" t="str">
        <f>F12</f>
        <v xml:space="preserve"> </v>
      </c>
      <c r="G71" s="58"/>
      <c r="H71" s="58"/>
      <c r="I71" s="146" t="s">
        <v>25</v>
      </c>
      <c r="J71" s="68" t="str">
        <f>IF(J12="","",J12)</f>
        <v>09.11.2018</v>
      </c>
      <c r="K71" s="58"/>
      <c r="L71" s="56"/>
    </row>
    <row r="72" spans="2:65" s="1" customFormat="1" ht="6.95" customHeight="1">
      <c r="B72" s="36"/>
      <c r="C72" s="58"/>
      <c r="D72" s="58"/>
      <c r="E72" s="58"/>
      <c r="F72" s="58"/>
      <c r="G72" s="58"/>
      <c r="H72" s="58"/>
      <c r="I72" s="144"/>
      <c r="J72" s="58"/>
      <c r="K72" s="58"/>
      <c r="L72" s="56"/>
    </row>
    <row r="73" spans="2:65" s="1" customFormat="1" ht="15">
      <c r="B73" s="36"/>
      <c r="C73" s="60" t="s">
        <v>27</v>
      </c>
      <c r="D73" s="58"/>
      <c r="E73" s="58"/>
      <c r="F73" s="145" t="str">
        <f>E15</f>
        <v xml:space="preserve"> </v>
      </c>
      <c r="G73" s="58"/>
      <c r="H73" s="58"/>
      <c r="I73" s="146" t="s">
        <v>32</v>
      </c>
      <c r="J73" s="145" t="str">
        <f>E21</f>
        <v xml:space="preserve"> </v>
      </c>
      <c r="K73" s="58"/>
      <c r="L73" s="56"/>
    </row>
    <row r="74" spans="2:65" s="1" customFormat="1" ht="14.45" customHeight="1">
      <c r="B74" s="36"/>
      <c r="C74" s="60" t="s">
        <v>30</v>
      </c>
      <c r="D74" s="58"/>
      <c r="E74" s="58"/>
      <c r="F74" s="145" t="str">
        <f>IF(E18="","",E18)</f>
        <v/>
      </c>
      <c r="G74" s="58"/>
      <c r="H74" s="58"/>
      <c r="I74" s="144"/>
      <c r="J74" s="58"/>
      <c r="K74" s="58"/>
      <c r="L74" s="56"/>
    </row>
    <row r="75" spans="2:65" s="1" customFormat="1" ht="10.35" customHeight="1">
      <c r="B75" s="36"/>
      <c r="C75" s="58"/>
      <c r="D75" s="58"/>
      <c r="E75" s="58"/>
      <c r="F75" s="58"/>
      <c r="G75" s="58"/>
      <c r="H75" s="58"/>
      <c r="I75" s="144"/>
      <c r="J75" s="58"/>
      <c r="K75" s="58"/>
      <c r="L75" s="56"/>
    </row>
    <row r="76" spans="2:65" s="7" customFormat="1" ht="29.25" customHeight="1">
      <c r="B76" s="147"/>
      <c r="C76" s="148" t="s">
        <v>100</v>
      </c>
      <c r="D76" s="149" t="s">
        <v>54</v>
      </c>
      <c r="E76" s="149" t="s">
        <v>50</v>
      </c>
      <c r="F76" s="149" t="s">
        <v>101</v>
      </c>
      <c r="G76" s="149" t="s">
        <v>102</v>
      </c>
      <c r="H76" s="149" t="s">
        <v>103</v>
      </c>
      <c r="I76" s="150" t="s">
        <v>104</v>
      </c>
      <c r="J76" s="149" t="s">
        <v>96</v>
      </c>
      <c r="K76" s="151" t="s">
        <v>105</v>
      </c>
      <c r="L76" s="152"/>
      <c r="M76" s="76" t="s">
        <v>106</v>
      </c>
      <c r="N76" s="77" t="s">
        <v>39</v>
      </c>
      <c r="O76" s="77" t="s">
        <v>107</v>
      </c>
      <c r="P76" s="77" t="s">
        <v>108</v>
      </c>
      <c r="Q76" s="77" t="s">
        <v>109</v>
      </c>
      <c r="R76" s="77" t="s">
        <v>110</v>
      </c>
      <c r="S76" s="77" t="s">
        <v>111</v>
      </c>
      <c r="T76" s="78" t="s">
        <v>112</v>
      </c>
    </row>
    <row r="77" spans="2:65" s="1" customFormat="1" ht="29.25" customHeight="1">
      <c r="B77" s="36"/>
      <c r="C77" s="82" t="s">
        <v>97</v>
      </c>
      <c r="D77" s="58"/>
      <c r="E77" s="58"/>
      <c r="F77" s="58"/>
      <c r="G77" s="58"/>
      <c r="H77" s="58"/>
      <c r="I77" s="144"/>
      <c r="J77" s="153">
        <f>BK77</f>
        <v>0</v>
      </c>
      <c r="K77" s="58"/>
      <c r="L77" s="56"/>
      <c r="M77" s="79"/>
      <c r="N77" s="80"/>
      <c r="O77" s="80"/>
      <c r="P77" s="154">
        <f>P78</f>
        <v>0</v>
      </c>
      <c r="Q77" s="80"/>
      <c r="R77" s="154">
        <f>R78</f>
        <v>0</v>
      </c>
      <c r="S77" s="80"/>
      <c r="T77" s="155">
        <f>T78</f>
        <v>0</v>
      </c>
      <c r="AT77" s="19" t="s">
        <v>68</v>
      </c>
      <c r="AU77" s="19" t="s">
        <v>98</v>
      </c>
      <c r="BK77" s="156">
        <f>BK78</f>
        <v>0</v>
      </c>
    </row>
    <row r="78" spans="2:65" s="9" customFormat="1" ht="37.35" customHeight="1">
      <c r="B78" s="192"/>
      <c r="C78" s="193"/>
      <c r="D78" s="194" t="s">
        <v>68</v>
      </c>
      <c r="E78" s="195" t="s">
        <v>84</v>
      </c>
      <c r="F78" s="195" t="s">
        <v>581</v>
      </c>
      <c r="G78" s="193"/>
      <c r="H78" s="193"/>
      <c r="I78" s="196"/>
      <c r="J78" s="197">
        <f>BK78</f>
        <v>0</v>
      </c>
      <c r="K78" s="193"/>
      <c r="L78" s="198"/>
      <c r="M78" s="199"/>
      <c r="N78" s="200"/>
      <c r="O78" s="200"/>
      <c r="P78" s="201">
        <f>SUM(P79:P84)</f>
        <v>0</v>
      </c>
      <c r="Q78" s="200"/>
      <c r="R78" s="201">
        <f>SUM(R79:R84)</f>
        <v>0</v>
      </c>
      <c r="S78" s="200"/>
      <c r="T78" s="202">
        <f>SUM(T79:T84)</f>
        <v>0</v>
      </c>
      <c r="AR78" s="203" t="s">
        <v>130</v>
      </c>
      <c r="AT78" s="204" t="s">
        <v>68</v>
      </c>
      <c r="AU78" s="204" t="s">
        <v>69</v>
      </c>
      <c r="AY78" s="203" t="s">
        <v>119</v>
      </c>
      <c r="BK78" s="205">
        <f>SUM(BK79:BK84)</f>
        <v>0</v>
      </c>
    </row>
    <row r="79" spans="2:65" s="1" customFormat="1" ht="16.5" customHeight="1">
      <c r="B79" s="36"/>
      <c r="C79" s="157" t="s">
        <v>76</v>
      </c>
      <c r="D79" s="157" t="s">
        <v>113</v>
      </c>
      <c r="E79" s="158" t="s">
        <v>582</v>
      </c>
      <c r="F79" s="159" t="s">
        <v>583</v>
      </c>
      <c r="G79" s="160" t="s">
        <v>584</v>
      </c>
      <c r="H79" s="161">
        <v>1</v>
      </c>
      <c r="I79" s="162"/>
      <c r="J79" s="163">
        <f t="shared" ref="J79:J84" si="0">ROUND(I79*H79,2)</f>
        <v>0</v>
      </c>
      <c r="K79" s="159" t="s">
        <v>117</v>
      </c>
      <c r="L79" s="56"/>
      <c r="M79" s="164" t="s">
        <v>21</v>
      </c>
      <c r="N79" s="165" t="s">
        <v>40</v>
      </c>
      <c r="O79" s="37"/>
      <c r="P79" s="166">
        <f t="shared" ref="P79:P84" si="1">O79*H79</f>
        <v>0</v>
      </c>
      <c r="Q79" s="166">
        <v>0</v>
      </c>
      <c r="R79" s="166">
        <f t="shared" ref="R79:R84" si="2">Q79*H79</f>
        <v>0</v>
      </c>
      <c r="S79" s="166">
        <v>0</v>
      </c>
      <c r="T79" s="167">
        <f t="shared" ref="T79:T84" si="3">S79*H79</f>
        <v>0</v>
      </c>
      <c r="AR79" s="19" t="s">
        <v>118</v>
      </c>
      <c r="AT79" s="19" t="s">
        <v>113</v>
      </c>
      <c r="AU79" s="19" t="s">
        <v>76</v>
      </c>
      <c r="AY79" s="19" t="s">
        <v>119</v>
      </c>
      <c r="BE79" s="168">
        <f t="shared" ref="BE79:BE84" si="4">IF(N79="základní",J79,0)</f>
        <v>0</v>
      </c>
      <c r="BF79" s="168">
        <f t="shared" ref="BF79:BF84" si="5">IF(N79="snížená",J79,0)</f>
        <v>0</v>
      </c>
      <c r="BG79" s="168">
        <f t="shared" ref="BG79:BG84" si="6">IF(N79="zákl. přenesená",J79,0)</f>
        <v>0</v>
      </c>
      <c r="BH79" s="168">
        <f t="shared" ref="BH79:BH84" si="7">IF(N79="sníž. přenesená",J79,0)</f>
        <v>0</v>
      </c>
      <c r="BI79" s="168">
        <f t="shared" ref="BI79:BI84" si="8">IF(N79="nulová",J79,0)</f>
        <v>0</v>
      </c>
      <c r="BJ79" s="19" t="s">
        <v>76</v>
      </c>
      <c r="BK79" s="168">
        <f t="shared" ref="BK79:BK84" si="9">ROUND(I79*H79,2)</f>
        <v>0</v>
      </c>
      <c r="BL79" s="19" t="s">
        <v>118</v>
      </c>
      <c r="BM79" s="19" t="s">
        <v>585</v>
      </c>
    </row>
    <row r="80" spans="2:65" s="1" customFormat="1" ht="16.5" customHeight="1">
      <c r="B80" s="36"/>
      <c r="C80" s="157" t="s">
        <v>122</v>
      </c>
      <c r="D80" s="157" t="s">
        <v>113</v>
      </c>
      <c r="E80" s="158" t="s">
        <v>586</v>
      </c>
      <c r="F80" s="159" t="s">
        <v>587</v>
      </c>
      <c r="G80" s="160" t="s">
        <v>584</v>
      </c>
      <c r="H80" s="161">
        <v>1</v>
      </c>
      <c r="I80" s="162"/>
      <c r="J80" s="163">
        <f t="shared" si="0"/>
        <v>0</v>
      </c>
      <c r="K80" s="159" t="s">
        <v>117</v>
      </c>
      <c r="L80" s="56"/>
      <c r="M80" s="164" t="s">
        <v>21</v>
      </c>
      <c r="N80" s="165" t="s">
        <v>40</v>
      </c>
      <c r="O80" s="37"/>
      <c r="P80" s="166">
        <f t="shared" si="1"/>
        <v>0</v>
      </c>
      <c r="Q80" s="166">
        <v>0</v>
      </c>
      <c r="R80" s="166">
        <f t="shared" si="2"/>
        <v>0</v>
      </c>
      <c r="S80" s="166">
        <v>0</v>
      </c>
      <c r="T80" s="167">
        <f t="shared" si="3"/>
        <v>0</v>
      </c>
      <c r="AR80" s="19" t="s">
        <v>118</v>
      </c>
      <c r="AT80" s="19" t="s">
        <v>113</v>
      </c>
      <c r="AU80" s="19" t="s">
        <v>76</v>
      </c>
      <c r="AY80" s="19" t="s">
        <v>119</v>
      </c>
      <c r="BE80" s="168">
        <f t="shared" si="4"/>
        <v>0</v>
      </c>
      <c r="BF80" s="168">
        <f t="shared" si="5"/>
        <v>0</v>
      </c>
      <c r="BG80" s="168">
        <f t="shared" si="6"/>
        <v>0</v>
      </c>
      <c r="BH80" s="168">
        <f t="shared" si="7"/>
        <v>0</v>
      </c>
      <c r="BI80" s="168">
        <f t="shared" si="8"/>
        <v>0</v>
      </c>
      <c r="BJ80" s="19" t="s">
        <v>76</v>
      </c>
      <c r="BK80" s="168">
        <f t="shared" si="9"/>
        <v>0</v>
      </c>
      <c r="BL80" s="19" t="s">
        <v>118</v>
      </c>
      <c r="BM80" s="19" t="s">
        <v>588</v>
      </c>
    </row>
    <row r="81" spans="2:65" s="1" customFormat="1" ht="16.5" customHeight="1">
      <c r="B81" s="36"/>
      <c r="C81" s="157" t="s">
        <v>78</v>
      </c>
      <c r="D81" s="157" t="s">
        <v>113</v>
      </c>
      <c r="E81" s="158" t="s">
        <v>589</v>
      </c>
      <c r="F81" s="159" t="s">
        <v>590</v>
      </c>
      <c r="G81" s="160" t="s">
        <v>584</v>
      </c>
      <c r="H81" s="161">
        <v>1</v>
      </c>
      <c r="I81" s="162"/>
      <c r="J81" s="163">
        <f t="shared" si="0"/>
        <v>0</v>
      </c>
      <c r="K81" s="159" t="s">
        <v>117</v>
      </c>
      <c r="L81" s="56"/>
      <c r="M81" s="164" t="s">
        <v>21</v>
      </c>
      <c r="N81" s="165" t="s">
        <v>40</v>
      </c>
      <c r="O81" s="37"/>
      <c r="P81" s="166">
        <f t="shared" si="1"/>
        <v>0</v>
      </c>
      <c r="Q81" s="166">
        <v>0</v>
      </c>
      <c r="R81" s="166">
        <f t="shared" si="2"/>
        <v>0</v>
      </c>
      <c r="S81" s="166">
        <v>0</v>
      </c>
      <c r="T81" s="167">
        <f t="shared" si="3"/>
        <v>0</v>
      </c>
      <c r="AR81" s="19" t="s">
        <v>118</v>
      </c>
      <c r="AT81" s="19" t="s">
        <v>113</v>
      </c>
      <c r="AU81" s="19" t="s">
        <v>76</v>
      </c>
      <c r="AY81" s="19" t="s">
        <v>119</v>
      </c>
      <c r="BE81" s="168">
        <f t="shared" si="4"/>
        <v>0</v>
      </c>
      <c r="BF81" s="168">
        <f t="shared" si="5"/>
        <v>0</v>
      </c>
      <c r="BG81" s="168">
        <f t="shared" si="6"/>
        <v>0</v>
      </c>
      <c r="BH81" s="168">
        <f t="shared" si="7"/>
        <v>0</v>
      </c>
      <c r="BI81" s="168">
        <f t="shared" si="8"/>
        <v>0</v>
      </c>
      <c r="BJ81" s="19" t="s">
        <v>76</v>
      </c>
      <c r="BK81" s="168">
        <f t="shared" si="9"/>
        <v>0</v>
      </c>
      <c r="BL81" s="19" t="s">
        <v>118</v>
      </c>
      <c r="BM81" s="19" t="s">
        <v>591</v>
      </c>
    </row>
    <row r="82" spans="2:65" s="1" customFormat="1" ht="16.5" customHeight="1">
      <c r="B82" s="36"/>
      <c r="C82" s="157" t="s">
        <v>118</v>
      </c>
      <c r="D82" s="157" t="s">
        <v>113</v>
      </c>
      <c r="E82" s="158" t="s">
        <v>592</v>
      </c>
      <c r="F82" s="159" t="s">
        <v>593</v>
      </c>
      <c r="G82" s="160" t="s">
        <v>584</v>
      </c>
      <c r="H82" s="161">
        <v>1</v>
      </c>
      <c r="I82" s="162"/>
      <c r="J82" s="163">
        <f t="shared" si="0"/>
        <v>0</v>
      </c>
      <c r="K82" s="159" t="s">
        <v>117</v>
      </c>
      <c r="L82" s="56"/>
      <c r="M82" s="164" t="s">
        <v>21</v>
      </c>
      <c r="N82" s="165" t="s">
        <v>40</v>
      </c>
      <c r="O82" s="37"/>
      <c r="P82" s="166">
        <f t="shared" si="1"/>
        <v>0</v>
      </c>
      <c r="Q82" s="166">
        <v>0</v>
      </c>
      <c r="R82" s="166">
        <f t="shared" si="2"/>
        <v>0</v>
      </c>
      <c r="S82" s="166">
        <v>0</v>
      </c>
      <c r="T82" s="167">
        <f t="shared" si="3"/>
        <v>0</v>
      </c>
      <c r="AR82" s="19" t="s">
        <v>118</v>
      </c>
      <c r="AT82" s="19" t="s">
        <v>113</v>
      </c>
      <c r="AU82" s="19" t="s">
        <v>76</v>
      </c>
      <c r="AY82" s="19" t="s">
        <v>119</v>
      </c>
      <c r="BE82" s="168">
        <f t="shared" si="4"/>
        <v>0</v>
      </c>
      <c r="BF82" s="168">
        <f t="shared" si="5"/>
        <v>0</v>
      </c>
      <c r="BG82" s="168">
        <f t="shared" si="6"/>
        <v>0</v>
      </c>
      <c r="BH82" s="168">
        <f t="shared" si="7"/>
        <v>0</v>
      </c>
      <c r="BI82" s="168">
        <f t="shared" si="8"/>
        <v>0</v>
      </c>
      <c r="BJ82" s="19" t="s">
        <v>76</v>
      </c>
      <c r="BK82" s="168">
        <f t="shared" si="9"/>
        <v>0</v>
      </c>
      <c r="BL82" s="19" t="s">
        <v>118</v>
      </c>
      <c r="BM82" s="19" t="s">
        <v>594</v>
      </c>
    </row>
    <row r="83" spans="2:65" s="1" customFormat="1" ht="16.5" customHeight="1">
      <c r="B83" s="36"/>
      <c r="C83" s="157" t="s">
        <v>130</v>
      </c>
      <c r="D83" s="157" t="s">
        <v>113</v>
      </c>
      <c r="E83" s="158" t="s">
        <v>595</v>
      </c>
      <c r="F83" s="159" t="s">
        <v>596</v>
      </c>
      <c r="G83" s="160" t="s">
        <v>597</v>
      </c>
      <c r="H83" s="209"/>
      <c r="I83" s="162"/>
      <c r="J83" s="163">
        <f t="shared" si="0"/>
        <v>0</v>
      </c>
      <c r="K83" s="159" t="s">
        <v>117</v>
      </c>
      <c r="L83" s="56"/>
      <c r="M83" s="164" t="s">
        <v>21</v>
      </c>
      <c r="N83" s="165" t="s">
        <v>40</v>
      </c>
      <c r="O83" s="37"/>
      <c r="P83" s="166">
        <f t="shared" si="1"/>
        <v>0</v>
      </c>
      <c r="Q83" s="166">
        <v>0</v>
      </c>
      <c r="R83" s="166">
        <f t="shared" si="2"/>
        <v>0</v>
      </c>
      <c r="S83" s="166">
        <v>0</v>
      </c>
      <c r="T83" s="167">
        <f t="shared" si="3"/>
        <v>0</v>
      </c>
      <c r="AR83" s="19" t="s">
        <v>118</v>
      </c>
      <c r="AT83" s="19" t="s">
        <v>113</v>
      </c>
      <c r="AU83" s="19" t="s">
        <v>76</v>
      </c>
      <c r="AY83" s="19" t="s">
        <v>119</v>
      </c>
      <c r="BE83" s="168">
        <f t="shared" si="4"/>
        <v>0</v>
      </c>
      <c r="BF83" s="168">
        <f t="shared" si="5"/>
        <v>0</v>
      </c>
      <c r="BG83" s="168">
        <f t="shared" si="6"/>
        <v>0</v>
      </c>
      <c r="BH83" s="168">
        <f t="shared" si="7"/>
        <v>0</v>
      </c>
      <c r="BI83" s="168">
        <f t="shared" si="8"/>
        <v>0</v>
      </c>
      <c r="BJ83" s="19" t="s">
        <v>76</v>
      </c>
      <c r="BK83" s="168">
        <f t="shared" si="9"/>
        <v>0</v>
      </c>
      <c r="BL83" s="19" t="s">
        <v>118</v>
      </c>
      <c r="BM83" s="19" t="s">
        <v>598</v>
      </c>
    </row>
    <row r="84" spans="2:65" s="1" customFormat="1" ht="16.5" customHeight="1">
      <c r="B84" s="36"/>
      <c r="C84" s="157" t="s">
        <v>126</v>
      </c>
      <c r="D84" s="157" t="s">
        <v>113</v>
      </c>
      <c r="E84" s="158" t="s">
        <v>599</v>
      </c>
      <c r="F84" s="159" t="s">
        <v>600</v>
      </c>
      <c r="G84" s="160" t="s">
        <v>584</v>
      </c>
      <c r="H84" s="161">
        <v>6</v>
      </c>
      <c r="I84" s="162"/>
      <c r="J84" s="163">
        <f t="shared" si="0"/>
        <v>0</v>
      </c>
      <c r="K84" s="159" t="s">
        <v>117</v>
      </c>
      <c r="L84" s="56"/>
      <c r="M84" s="164" t="s">
        <v>21</v>
      </c>
      <c r="N84" s="206" t="s">
        <v>40</v>
      </c>
      <c r="O84" s="183"/>
      <c r="P84" s="207">
        <f t="shared" si="1"/>
        <v>0</v>
      </c>
      <c r="Q84" s="207">
        <v>0</v>
      </c>
      <c r="R84" s="207">
        <f t="shared" si="2"/>
        <v>0</v>
      </c>
      <c r="S84" s="207">
        <v>0</v>
      </c>
      <c r="T84" s="208">
        <f t="shared" si="3"/>
        <v>0</v>
      </c>
      <c r="AR84" s="19" t="s">
        <v>118</v>
      </c>
      <c r="AT84" s="19" t="s">
        <v>113</v>
      </c>
      <c r="AU84" s="19" t="s">
        <v>76</v>
      </c>
      <c r="AY84" s="19" t="s">
        <v>119</v>
      </c>
      <c r="BE84" s="168">
        <f t="shared" si="4"/>
        <v>0</v>
      </c>
      <c r="BF84" s="168">
        <f t="shared" si="5"/>
        <v>0</v>
      </c>
      <c r="BG84" s="168">
        <f t="shared" si="6"/>
        <v>0</v>
      </c>
      <c r="BH84" s="168">
        <f t="shared" si="7"/>
        <v>0</v>
      </c>
      <c r="BI84" s="168">
        <f t="shared" si="8"/>
        <v>0</v>
      </c>
      <c r="BJ84" s="19" t="s">
        <v>76</v>
      </c>
      <c r="BK84" s="168">
        <f t="shared" si="9"/>
        <v>0</v>
      </c>
      <c r="BL84" s="19" t="s">
        <v>118</v>
      </c>
      <c r="BM84" s="19" t="s">
        <v>601</v>
      </c>
    </row>
    <row r="85" spans="2:65" s="1" customFormat="1" ht="6.95" customHeight="1">
      <c r="B85" s="51"/>
      <c r="C85" s="52"/>
      <c r="D85" s="52"/>
      <c r="E85" s="52"/>
      <c r="F85" s="52"/>
      <c r="G85" s="52"/>
      <c r="H85" s="52"/>
      <c r="I85" s="134"/>
      <c r="J85" s="52"/>
      <c r="K85" s="52"/>
      <c r="L85" s="56"/>
    </row>
  </sheetData>
  <sheetProtection algorithmName="SHA-512" hashValue="XLLPJZrqjdBH3jOXFGYzsjtmb7P8CnbNCiEVEfw8keYeWkpEEfh365xJhMhOBapHzlF6g9jBUzkHgve7g2jJxA==" saltValue="zEe8GwKPPwj917lm27TGct1B30vbrXLgrF50/GICn3m/ZhgMXxDbZaRaqJ+GRzWLUQdZ1UNQj/LmtOa8XSydqg==" spinCount="100000" sheet="1" objects="1" scenarios="1" formatColumns="0" formatRows="0" autoFilter="0"/>
  <autoFilter ref="C76:K84"/>
  <mergeCells count="10">
    <mergeCell ref="J51:J52"/>
    <mergeCell ref="E67:H67"/>
    <mergeCell ref="E69:H6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10" customWidth="1"/>
    <col min="2" max="2" width="1.6640625" style="210" customWidth="1"/>
    <col min="3" max="4" width="5" style="210" customWidth="1"/>
    <col min="5" max="5" width="11.6640625" style="210" customWidth="1"/>
    <col min="6" max="6" width="9.1640625" style="210" customWidth="1"/>
    <col min="7" max="7" width="5" style="210" customWidth="1"/>
    <col min="8" max="8" width="77.83203125" style="210" customWidth="1"/>
    <col min="9" max="10" width="20" style="210" customWidth="1"/>
    <col min="11" max="11" width="1.6640625" style="210" customWidth="1"/>
  </cols>
  <sheetData>
    <row r="1" spans="2:11" ht="37.5" customHeight="1"/>
    <row r="2" spans="2:11" ht="7.5" customHeight="1">
      <c r="B2" s="211"/>
      <c r="C2" s="212"/>
      <c r="D2" s="212"/>
      <c r="E2" s="212"/>
      <c r="F2" s="212"/>
      <c r="G2" s="212"/>
      <c r="H2" s="212"/>
      <c r="I2" s="212"/>
      <c r="J2" s="212"/>
      <c r="K2" s="213"/>
    </row>
    <row r="3" spans="2:11" s="10" customFormat="1" ht="45" customHeight="1">
      <c r="B3" s="214"/>
      <c r="C3" s="338" t="s">
        <v>602</v>
      </c>
      <c r="D3" s="338"/>
      <c r="E3" s="338"/>
      <c r="F3" s="338"/>
      <c r="G3" s="338"/>
      <c r="H3" s="338"/>
      <c r="I3" s="338"/>
      <c r="J3" s="338"/>
      <c r="K3" s="215"/>
    </row>
    <row r="4" spans="2:11" ht="25.5" customHeight="1">
      <c r="B4" s="216"/>
      <c r="C4" s="342" t="s">
        <v>603</v>
      </c>
      <c r="D4" s="342"/>
      <c r="E4" s="342"/>
      <c r="F4" s="342"/>
      <c r="G4" s="342"/>
      <c r="H4" s="342"/>
      <c r="I4" s="342"/>
      <c r="J4" s="342"/>
      <c r="K4" s="217"/>
    </row>
    <row r="5" spans="2:11" ht="5.25" customHeight="1">
      <c r="B5" s="216"/>
      <c r="C5" s="218"/>
      <c r="D5" s="218"/>
      <c r="E5" s="218"/>
      <c r="F5" s="218"/>
      <c r="G5" s="218"/>
      <c r="H5" s="218"/>
      <c r="I5" s="218"/>
      <c r="J5" s="218"/>
      <c r="K5" s="217"/>
    </row>
    <row r="6" spans="2:11" ht="15" customHeight="1">
      <c r="B6" s="216"/>
      <c r="C6" s="341" t="s">
        <v>604</v>
      </c>
      <c r="D6" s="341"/>
      <c r="E6" s="341"/>
      <c r="F6" s="341"/>
      <c r="G6" s="341"/>
      <c r="H6" s="341"/>
      <c r="I6" s="341"/>
      <c r="J6" s="341"/>
      <c r="K6" s="217"/>
    </row>
    <row r="7" spans="2:11" ht="15" customHeight="1">
      <c r="B7" s="220"/>
      <c r="C7" s="341" t="s">
        <v>605</v>
      </c>
      <c r="D7" s="341"/>
      <c r="E7" s="341"/>
      <c r="F7" s="341"/>
      <c r="G7" s="341"/>
      <c r="H7" s="341"/>
      <c r="I7" s="341"/>
      <c r="J7" s="341"/>
      <c r="K7" s="217"/>
    </row>
    <row r="8" spans="2:11" ht="12.75" customHeight="1">
      <c r="B8" s="220"/>
      <c r="C8" s="219"/>
      <c r="D8" s="219"/>
      <c r="E8" s="219"/>
      <c r="F8" s="219"/>
      <c r="G8" s="219"/>
      <c r="H8" s="219"/>
      <c r="I8" s="219"/>
      <c r="J8" s="219"/>
      <c r="K8" s="217"/>
    </row>
    <row r="9" spans="2:11" ht="15" customHeight="1">
      <c r="B9" s="220"/>
      <c r="C9" s="341" t="s">
        <v>606</v>
      </c>
      <c r="D9" s="341"/>
      <c r="E9" s="341"/>
      <c r="F9" s="341"/>
      <c r="G9" s="341"/>
      <c r="H9" s="341"/>
      <c r="I9" s="341"/>
      <c r="J9" s="341"/>
      <c r="K9" s="217"/>
    </row>
    <row r="10" spans="2:11" ht="15" customHeight="1">
      <c r="B10" s="220"/>
      <c r="C10" s="219"/>
      <c r="D10" s="341" t="s">
        <v>607</v>
      </c>
      <c r="E10" s="341"/>
      <c r="F10" s="341"/>
      <c r="G10" s="341"/>
      <c r="H10" s="341"/>
      <c r="I10" s="341"/>
      <c r="J10" s="341"/>
      <c r="K10" s="217"/>
    </row>
    <row r="11" spans="2:11" ht="15" customHeight="1">
      <c r="B11" s="220"/>
      <c r="C11" s="221"/>
      <c r="D11" s="341" t="s">
        <v>608</v>
      </c>
      <c r="E11" s="341"/>
      <c r="F11" s="341"/>
      <c r="G11" s="341"/>
      <c r="H11" s="341"/>
      <c r="I11" s="341"/>
      <c r="J11" s="341"/>
      <c r="K11" s="217"/>
    </row>
    <row r="12" spans="2:11" ht="12.75" customHeight="1">
      <c r="B12" s="220"/>
      <c r="C12" s="221"/>
      <c r="D12" s="221"/>
      <c r="E12" s="221"/>
      <c r="F12" s="221"/>
      <c r="G12" s="221"/>
      <c r="H12" s="221"/>
      <c r="I12" s="221"/>
      <c r="J12" s="221"/>
      <c r="K12" s="217"/>
    </row>
    <row r="13" spans="2:11" ht="15" customHeight="1">
      <c r="B13" s="220"/>
      <c r="C13" s="221"/>
      <c r="D13" s="341" t="s">
        <v>609</v>
      </c>
      <c r="E13" s="341"/>
      <c r="F13" s="341"/>
      <c r="G13" s="341"/>
      <c r="H13" s="341"/>
      <c r="I13" s="341"/>
      <c r="J13" s="341"/>
      <c r="K13" s="217"/>
    </row>
    <row r="14" spans="2:11" ht="15" customHeight="1">
      <c r="B14" s="220"/>
      <c r="C14" s="221"/>
      <c r="D14" s="341" t="s">
        <v>610</v>
      </c>
      <c r="E14" s="341"/>
      <c r="F14" s="341"/>
      <c r="G14" s="341"/>
      <c r="H14" s="341"/>
      <c r="I14" s="341"/>
      <c r="J14" s="341"/>
      <c r="K14" s="217"/>
    </row>
    <row r="15" spans="2:11" ht="15" customHeight="1">
      <c r="B15" s="220"/>
      <c r="C15" s="221"/>
      <c r="D15" s="341" t="s">
        <v>611</v>
      </c>
      <c r="E15" s="341"/>
      <c r="F15" s="341"/>
      <c r="G15" s="341"/>
      <c r="H15" s="341"/>
      <c r="I15" s="341"/>
      <c r="J15" s="341"/>
      <c r="K15" s="217"/>
    </row>
    <row r="16" spans="2:11" ht="15" customHeight="1">
      <c r="B16" s="220"/>
      <c r="C16" s="221"/>
      <c r="D16" s="221"/>
      <c r="E16" s="222" t="s">
        <v>75</v>
      </c>
      <c r="F16" s="341" t="s">
        <v>612</v>
      </c>
      <c r="G16" s="341"/>
      <c r="H16" s="341"/>
      <c r="I16" s="341"/>
      <c r="J16" s="341"/>
      <c r="K16" s="217"/>
    </row>
    <row r="17" spans="2:11" ht="15" customHeight="1">
      <c r="B17" s="220"/>
      <c r="C17" s="221"/>
      <c r="D17" s="221"/>
      <c r="E17" s="222" t="s">
        <v>613</v>
      </c>
      <c r="F17" s="341" t="s">
        <v>614</v>
      </c>
      <c r="G17" s="341"/>
      <c r="H17" s="341"/>
      <c r="I17" s="341"/>
      <c r="J17" s="341"/>
      <c r="K17" s="217"/>
    </row>
    <row r="18" spans="2:11" ht="15" customHeight="1">
      <c r="B18" s="220"/>
      <c r="C18" s="221"/>
      <c r="D18" s="221"/>
      <c r="E18" s="222" t="s">
        <v>615</v>
      </c>
      <c r="F18" s="341" t="s">
        <v>616</v>
      </c>
      <c r="G18" s="341"/>
      <c r="H18" s="341"/>
      <c r="I18" s="341"/>
      <c r="J18" s="341"/>
      <c r="K18" s="217"/>
    </row>
    <row r="19" spans="2:11" ht="15" customHeight="1">
      <c r="B19" s="220"/>
      <c r="C19" s="221"/>
      <c r="D19" s="221"/>
      <c r="E19" s="222" t="s">
        <v>617</v>
      </c>
      <c r="F19" s="341" t="s">
        <v>618</v>
      </c>
      <c r="G19" s="341"/>
      <c r="H19" s="341"/>
      <c r="I19" s="341"/>
      <c r="J19" s="341"/>
      <c r="K19" s="217"/>
    </row>
    <row r="20" spans="2:11" ht="15" customHeight="1">
      <c r="B20" s="220"/>
      <c r="C20" s="221"/>
      <c r="D20" s="221"/>
      <c r="E20" s="222" t="s">
        <v>619</v>
      </c>
      <c r="F20" s="341" t="s">
        <v>620</v>
      </c>
      <c r="G20" s="341"/>
      <c r="H20" s="341"/>
      <c r="I20" s="341"/>
      <c r="J20" s="341"/>
      <c r="K20" s="217"/>
    </row>
    <row r="21" spans="2:11" ht="15" customHeight="1">
      <c r="B21" s="220"/>
      <c r="C21" s="221"/>
      <c r="D21" s="221"/>
      <c r="E21" s="222" t="s">
        <v>621</v>
      </c>
      <c r="F21" s="341" t="s">
        <v>622</v>
      </c>
      <c r="G21" s="341"/>
      <c r="H21" s="341"/>
      <c r="I21" s="341"/>
      <c r="J21" s="341"/>
      <c r="K21" s="217"/>
    </row>
    <row r="22" spans="2:11" ht="12.75" customHeight="1">
      <c r="B22" s="220"/>
      <c r="C22" s="221"/>
      <c r="D22" s="221"/>
      <c r="E22" s="221"/>
      <c r="F22" s="221"/>
      <c r="G22" s="221"/>
      <c r="H22" s="221"/>
      <c r="I22" s="221"/>
      <c r="J22" s="221"/>
      <c r="K22" s="217"/>
    </row>
    <row r="23" spans="2:11" ht="15" customHeight="1">
      <c r="B23" s="220"/>
      <c r="C23" s="341" t="s">
        <v>623</v>
      </c>
      <c r="D23" s="341"/>
      <c r="E23" s="341"/>
      <c r="F23" s="341"/>
      <c r="G23" s="341"/>
      <c r="H23" s="341"/>
      <c r="I23" s="341"/>
      <c r="J23" s="341"/>
      <c r="K23" s="217"/>
    </row>
    <row r="24" spans="2:11" ht="15" customHeight="1">
      <c r="B24" s="220"/>
      <c r="C24" s="341" t="s">
        <v>624</v>
      </c>
      <c r="D24" s="341"/>
      <c r="E24" s="341"/>
      <c r="F24" s="341"/>
      <c r="G24" s="341"/>
      <c r="H24" s="341"/>
      <c r="I24" s="341"/>
      <c r="J24" s="341"/>
      <c r="K24" s="217"/>
    </row>
    <row r="25" spans="2:11" ht="15" customHeight="1">
      <c r="B25" s="220"/>
      <c r="C25" s="219"/>
      <c r="D25" s="341" t="s">
        <v>625</v>
      </c>
      <c r="E25" s="341"/>
      <c r="F25" s="341"/>
      <c r="G25" s="341"/>
      <c r="H25" s="341"/>
      <c r="I25" s="341"/>
      <c r="J25" s="341"/>
      <c r="K25" s="217"/>
    </row>
    <row r="26" spans="2:11" ht="15" customHeight="1">
      <c r="B26" s="220"/>
      <c r="C26" s="221"/>
      <c r="D26" s="341" t="s">
        <v>626</v>
      </c>
      <c r="E26" s="341"/>
      <c r="F26" s="341"/>
      <c r="G26" s="341"/>
      <c r="H26" s="341"/>
      <c r="I26" s="341"/>
      <c r="J26" s="341"/>
      <c r="K26" s="217"/>
    </row>
    <row r="27" spans="2:11" ht="12.75" customHeight="1">
      <c r="B27" s="220"/>
      <c r="C27" s="221"/>
      <c r="D27" s="221"/>
      <c r="E27" s="221"/>
      <c r="F27" s="221"/>
      <c r="G27" s="221"/>
      <c r="H27" s="221"/>
      <c r="I27" s="221"/>
      <c r="J27" s="221"/>
      <c r="K27" s="217"/>
    </row>
    <row r="28" spans="2:11" ht="15" customHeight="1">
      <c r="B28" s="220"/>
      <c r="C28" s="221"/>
      <c r="D28" s="341" t="s">
        <v>627</v>
      </c>
      <c r="E28" s="341"/>
      <c r="F28" s="341"/>
      <c r="G28" s="341"/>
      <c r="H28" s="341"/>
      <c r="I28" s="341"/>
      <c r="J28" s="341"/>
      <c r="K28" s="217"/>
    </row>
    <row r="29" spans="2:11" ht="15" customHeight="1">
      <c r="B29" s="220"/>
      <c r="C29" s="221"/>
      <c r="D29" s="341" t="s">
        <v>628</v>
      </c>
      <c r="E29" s="341"/>
      <c r="F29" s="341"/>
      <c r="G29" s="341"/>
      <c r="H29" s="341"/>
      <c r="I29" s="341"/>
      <c r="J29" s="341"/>
      <c r="K29" s="217"/>
    </row>
    <row r="30" spans="2:11" ht="12.75" customHeight="1">
      <c r="B30" s="220"/>
      <c r="C30" s="221"/>
      <c r="D30" s="221"/>
      <c r="E30" s="221"/>
      <c r="F30" s="221"/>
      <c r="G30" s="221"/>
      <c r="H30" s="221"/>
      <c r="I30" s="221"/>
      <c r="J30" s="221"/>
      <c r="K30" s="217"/>
    </row>
    <row r="31" spans="2:11" ht="15" customHeight="1">
      <c r="B31" s="220"/>
      <c r="C31" s="221"/>
      <c r="D31" s="341" t="s">
        <v>629</v>
      </c>
      <c r="E31" s="341"/>
      <c r="F31" s="341"/>
      <c r="G31" s="341"/>
      <c r="H31" s="341"/>
      <c r="I31" s="341"/>
      <c r="J31" s="341"/>
      <c r="K31" s="217"/>
    </row>
    <row r="32" spans="2:11" ht="15" customHeight="1">
      <c r="B32" s="220"/>
      <c r="C32" s="221"/>
      <c r="D32" s="341" t="s">
        <v>630</v>
      </c>
      <c r="E32" s="341"/>
      <c r="F32" s="341"/>
      <c r="G32" s="341"/>
      <c r="H32" s="341"/>
      <c r="I32" s="341"/>
      <c r="J32" s="341"/>
      <c r="K32" s="217"/>
    </row>
    <row r="33" spans="2:11" ht="15" customHeight="1">
      <c r="B33" s="220"/>
      <c r="C33" s="221"/>
      <c r="D33" s="341" t="s">
        <v>631</v>
      </c>
      <c r="E33" s="341"/>
      <c r="F33" s="341"/>
      <c r="G33" s="341"/>
      <c r="H33" s="341"/>
      <c r="I33" s="341"/>
      <c r="J33" s="341"/>
      <c r="K33" s="217"/>
    </row>
    <row r="34" spans="2:11" ht="15" customHeight="1">
      <c r="B34" s="220"/>
      <c r="C34" s="221"/>
      <c r="D34" s="219"/>
      <c r="E34" s="223" t="s">
        <v>100</v>
      </c>
      <c r="F34" s="219"/>
      <c r="G34" s="341" t="s">
        <v>632</v>
      </c>
      <c r="H34" s="341"/>
      <c r="I34" s="341"/>
      <c r="J34" s="341"/>
      <c r="K34" s="217"/>
    </row>
    <row r="35" spans="2:11" ht="30.75" customHeight="1">
      <c r="B35" s="220"/>
      <c r="C35" s="221"/>
      <c r="D35" s="219"/>
      <c r="E35" s="223" t="s">
        <v>633</v>
      </c>
      <c r="F35" s="219"/>
      <c r="G35" s="341" t="s">
        <v>634</v>
      </c>
      <c r="H35" s="341"/>
      <c r="I35" s="341"/>
      <c r="J35" s="341"/>
      <c r="K35" s="217"/>
    </row>
    <row r="36" spans="2:11" ht="15" customHeight="1">
      <c r="B36" s="220"/>
      <c r="C36" s="221"/>
      <c r="D36" s="219"/>
      <c r="E36" s="223" t="s">
        <v>50</v>
      </c>
      <c r="F36" s="219"/>
      <c r="G36" s="341" t="s">
        <v>635</v>
      </c>
      <c r="H36" s="341"/>
      <c r="I36" s="341"/>
      <c r="J36" s="341"/>
      <c r="K36" s="217"/>
    </row>
    <row r="37" spans="2:11" ht="15" customHeight="1">
      <c r="B37" s="220"/>
      <c r="C37" s="221"/>
      <c r="D37" s="219"/>
      <c r="E37" s="223" t="s">
        <v>101</v>
      </c>
      <c r="F37" s="219"/>
      <c r="G37" s="341" t="s">
        <v>636</v>
      </c>
      <c r="H37" s="341"/>
      <c r="I37" s="341"/>
      <c r="J37" s="341"/>
      <c r="K37" s="217"/>
    </row>
    <row r="38" spans="2:11" ht="15" customHeight="1">
      <c r="B38" s="220"/>
      <c r="C38" s="221"/>
      <c r="D38" s="219"/>
      <c r="E38" s="223" t="s">
        <v>102</v>
      </c>
      <c r="F38" s="219"/>
      <c r="G38" s="341" t="s">
        <v>637</v>
      </c>
      <c r="H38" s="341"/>
      <c r="I38" s="341"/>
      <c r="J38" s="341"/>
      <c r="K38" s="217"/>
    </row>
    <row r="39" spans="2:11" ht="15" customHeight="1">
      <c r="B39" s="220"/>
      <c r="C39" s="221"/>
      <c r="D39" s="219"/>
      <c r="E39" s="223" t="s">
        <v>103</v>
      </c>
      <c r="F39" s="219"/>
      <c r="G39" s="341" t="s">
        <v>638</v>
      </c>
      <c r="H39" s="341"/>
      <c r="I39" s="341"/>
      <c r="J39" s="341"/>
      <c r="K39" s="217"/>
    </row>
    <row r="40" spans="2:11" ht="15" customHeight="1">
      <c r="B40" s="220"/>
      <c r="C40" s="221"/>
      <c r="D40" s="219"/>
      <c r="E40" s="223" t="s">
        <v>639</v>
      </c>
      <c r="F40" s="219"/>
      <c r="G40" s="341" t="s">
        <v>640</v>
      </c>
      <c r="H40" s="341"/>
      <c r="I40" s="341"/>
      <c r="J40" s="341"/>
      <c r="K40" s="217"/>
    </row>
    <row r="41" spans="2:11" ht="15" customHeight="1">
      <c r="B41" s="220"/>
      <c r="C41" s="221"/>
      <c r="D41" s="219"/>
      <c r="E41" s="223"/>
      <c r="F41" s="219"/>
      <c r="G41" s="341" t="s">
        <v>641</v>
      </c>
      <c r="H41" s="341"/>
      <c r="I41" s="341"/>
      <c r="J41" s="341"/>
      <c r="K41" s="217"/>
    </row>
    <row r="42" spans="2:11" ht="15" customHeight="1">
      <c r="B42" s="220"/>
      <c r="C42" s="221"/>
      <c r="D42" s="219"/>
      <c r="E42" s="223" t="s">
        <v>642</v>
      </c>
      <c r="F42" s="219"/>
      <c r="G42" s="341" t="s">
        <v>643</v>
      </c>
      <c r="H42" s="341"/>
      <c r="I42" s="341"/>
      <c r="J42" s="341"/>
      <c r="K42" s="217"/>
    </row>
    <row r="43" spans="2:11" ht="15" customHeight="1">
      <c r="B43" s="220"/>
      <c r="C43" s="221"/>
      <c r="D43" s="219"/>
      <c r="E43" s="223" t="s">
        <v>105</v>
      </c>
      <c r="F43" s="219"/>
      <c r="G43" s="341" t="s">
        <v>644</v>
      </c>
      <c r="H43" s="341"/>
      <c r="I43" s="341"/>
      <c r="J43" s="341"/>
      <c r="K43" s="217"/>
    </row>
    <row r="44" spans="2:11" ht="12.75" customHeight="1">
      <c r="B44" s="220"/>
      <c r="C44" s="221"/>
      <c r="D44" s="219"/>
      <c r="E44" s="219"/>
      <c r="F44" s="219"/>
      <c r="G44" s="219"/>
      <c r="H44" s="219"/>
      <c r="I44" s="219"/>
      <c r="J44" s="219"/>
      <c r="K44" s="217"/>
    </row>
    <row r="45" spans="2:11" ht="15" customHeight="1">
      <c r="B45" s="220"/>
      <c r="C45" s="221"/>
      <c r="D45" s="341" t="s">
        <v>645</v>
      </c>
      <c r="E45" s="341"/>
      <c r="F45" s="341"/>
      <c r="G45" s="341"/>
      <c r="H45" s="341"/>
      <c r="I45" s="341"/>
      <c r="J45" s="341"/>
      <c r="K45" s="217"/>
    </row>
    <row r="46" spans="2:11" ht="15" customHeight="1">
      <c r="B46" s="220"/>
      <c r="C46" s="221"/>
      <c r="D46" s="221"/>
      <c r="E46" s="341" t="s">
        <v>646</v>
      </c>
      <c r="F46" s="341"/>
      <c r="G46" s="341"/>
      <c r="H46" s="341"/>
      <c r="I46" s="341"/>
      <c r="J46" s="341"/>
      <c r="K46" s="217"/>
    </row>
    <row r="47" spans="2:11" ht="15" customHeight="1">
      <c r="B47" s="220"/>
      <c r="C47" s="221"/>
      <c r="D47" s="221"/>
      <c r="E47" s="341" t="s">
        <v>647</v>
      </c>
      <c r="F47" s="341"/>
      <c r="G47" s="341"/>
      <c r="H47" s="341"/>
      <c r="I47" s="341"/>
      <c r="J47" s="341"/>
      <c r="K47" s="217"/>
    </row>
    <row r="48" spans="2:11" ht="15" customHeight="1">
      <c r="B48" s="220"/>
      <c r="C48" s="221"/>
      <c r="D48" s="221"/>
      <c r="E48" s="341" t="s">
        <v>648</v>
      </c>
      <c r="F48" s="341"/>
      <c r="G48" s="341"/>
      <c r="H48" s="341"/>
      <c r="I48" s="341"/>
      <c r="J48" s="341"/>
      <c r="K48" s="217"/>
    </row>
    <row r="49" spans="2:11" ht="15" customHeight="1">
      <c r="B49" s="220"/>
      <c r="C49" s="221"/>
      <c r="D49" s="341" t="s">
        <v>649</v>
      </c>
      <c r="E49" s="341"/>
      <c r="F49" s="341"/>
      <c r="G49" s="341"/>
      <c r="H49" s="341"/>
      <c r="I49" s="341"/>
      <c r="J49" s="341"/>
      <c r="K49" s="217"/>
    </row>
    <row r="50" spans="2:11" ht="25.5" customHeight="1">
      <c r="B50" s="216"/>
      <c r="C50" s="342" t="s">
        <v>650</v>
      </c>
      <c r="D50" s="342"/>
      <c r="E50" s="342"/>
      <c r="F50" s="342"/>
      <c r="G50" s="342"/>
      <c r="H50" s="342"/>
      <c r="I50" s="342"/>
      <c r="J50" s="342"/>
      <c r="K50" s="217"/>
    </row>
    <row r="51" spans="2:11" ht="5.25" customHeight="1">
      <c r="B51" s="216"/>
      <c r="C51" s="218"/>
      <c r="D51" s="218"/>
      <c r="E51" s="218"/>
      <c r="F51" s="218"/>
      <c r="G51" s="218"/>
      <c r="H51" s="218"/>
      <c r="I51" s="218"/>
      <c r="J51" s="218"/>
      <c r="K51" s="217"/>
    </row>
    <row r="52" spans="2:11" ht="15" customHeight="1">
      <c r="B52" s="216"/>
      <c r="C52" s="341" t="s">
        <v>651</v>
      </c>
      <c r="D52" s="341"/>
      <c r="E52" s="341"/>
      <c r="F52" s="341"/>
      <c r="G52" s="341"/>
      <c r="H52" s="341"/>
      <c r="I52" s="341"/>
      <c r="J52" s="341"/>
      <c r="K52" s="217"/>
    </row>
    <row r="53" spans="2:11" ht="15" customHeight="1">
      <c r="B53" s="216"/>
      <c r="C53" s="341" t="s">
        <v>652</v>
      </c>
      <c r="D53" s="341"/>
      <c r="E53" s="341"/>
      <c r="F53" s="341"/>
      <c r="G53" s="341"/>
      <c r="H53" s="341"/>
      <c r="I53" s="341"/>
      <c r="J53" s="341"/>
      <c r="K53" s="217"/>
    </row>
    <row r="54" spans="2:11" ht="12.75" customHeight="1">
      <c r="B54" s="216"/>
      <c r="C54" s="219"/>
      <c r="D54" s="219"/>
      <c r="E54" s="219"/>
      <c r="F54" s="219"/>
      <c r="G54" s="219"/>
      <c r="H54" s="219"/>
      <c r="I54" s="219"/>
      <c r="J54" s="219"/>
      <c r="K54" s="217"/>
    </row>
    <row r="55" spans="2:11" ht="15" customHeight="1">
      <c r="B55" s="216"/>
      <c r="C55" s="341" t="s">
        <v>653</v>
      </c>
      <c r="D55" s="341"/>
      <c r="E55" s="341"/>
      <c r="F55" s="341"/>
      <c r="G55" s="341"/>
      <c r="H55" s="341"/>
      <c r="I55" s="341"/>
      <c r="J55" s="341"/>
      <c r="K55" s="217"/>
    </row>
    <row r="56" spans="2:11" ht="15" customHeight="1">
      <c r="B56" s="216"/>
      <c r="C56" s="221"/>
      <c r="D56" s="341" t="s">
        <v>654</v>
      </c>
      <c r="E56" s="341"/>
      <c r="F56" s="341"/>
      <c r="G56" s="341"/>
      <c r="H56" s="341"/>
      <c r="I56" s="341"/>
      <c r="J56" s="341"/>
      <c r="K56" s="217"/>
    </row>
    <row r="57" spans="2:11" ht="15" customHeight="1">
      <c r="B57" s="216"/>
      <c r="C57" s="221"/>
      <c r="D57" s="341" t="s">
        <v>655</v>
      </c>
      <c r="E57" s="341"/>
      <c r="F57" s="341"/>
      <c r="G57" s="341"/>
      <c r="H57" s="341"/>
      <c r="I57" s="341"/>
      <c r="J57" s="341"/>
      <c r="K57" s="217"/>
    </row>
    <row r="58" spans="2:11" ht="15" customHeight="1">
      <c r="B58" s="216"/>
      <c r="C58" s="221"/>
      <c r="D58" s="341" t="s">
        <v>656</v>
      </c>
      <c r="E58" s="341"/>
      <c r="F58" s="341"/>
      <c r="G58" s="341"/>
      <c r="H58" s="341"/>
      <c r="I58" s="341"/>
      <c r="J58" s="341"/>
      <c r="K58" s="217"/>
    </row>
    <row r="59" spans="2:11" ht="15" customHeight="1">
      <c r="B59" s="216"/>
      <c r="C59" s="221"/>
      <c r="D59" s="341" t="s">
        <v>657</v>
      </c>
      <c r="E59" s="341"/>
      <c r="F59" s="341"/>
      <c r="G59" s="341"/>
      <c r="H59" s="341"/>
      <c r="I59" s="341"/>
      <c r="J59" s="341"/>
      <c r="K59" s="217"/>
    </row>
    <row r="60" spans="2:11" ht="15" customHeight="1">
      <c r="B60" s="216"/>
      <c r="C60" s="221"/>
      <c r="D60" s="340" t="s">
        <v>658</v>
      </c>
      <c r="E60" s="340"/>
      <c r="F60" s="340"/>
      <c r="G60" s="340"/>
      <c r="H60" s="340"/>
      <c r="I60" s="340"/>
      <c r="J60" s="340"/>
      <c r="K60" s="217"/>
    </row>
    <row r="61" spans="2:11" ht="15" customHeight="1">
      <c r="B61" s="216"/>
      <c r="C61" s="221"/>
      <c r="D61" s="341" t="s">
        <v>659</v>
      </c>
      <c r="E61" s="341"/>
      <c r="F61" s="341"/>
      <c r="G61" s="341"/>
      <c r="H61" s="341"/>
      <c r="I61" s="341"/>
      <c r="J61" s="341"/>
      <c r="K61" s="217"/>
    </row>
    <row r="62" spans="2:11" ht="12.75" customHeight="1">
      <c r="B62" s="216"/>
      <c r="C62" s="221"/>
      <c r="D62" s="221"/>
      <c r="E62" s="224"/>
      <c r="F62" s="221"/>
      <c r="G62" s="221"/>
      <c r="H62" s="221"/>
      <c r="I62" s="221"/>
      <c r="J62" s="221"/>
      <c r="K62" s="217"/>
    </row>
    <row r="63" spans="2:11" ht="15" customHeight="1">
      <c r="B63" s="216"/>
      <c r="C63" s="221"/>
      <c r="D63" s="341" t="s">
        <v>660</v>
      </c>
      <c r="E63" s="341"/>
      <c r="F63" s="341"/>
      <c r="G63" s="341"/>
      <c r="H63" s="341"/>
      <c r="I63" s="341"/>
      <c r="J63" s="341"/>
      <c r="K63" s="217"/>
    </row>
    <row r="64" spans="2:11" ht="15" customHeight="1">
      <c r="B64" s="216"/>
      <c r="C64" s="221"/>
      <c r="D64" s="340" t="s">
        <v>661</v>
      </c>
      <c r="E64" s="340"/>
      <c r="F64" s="340"/>
      <c r="G64" s="340"/>
      <c r="H64" s="340"/>
      <c r="I64" s="340"/>
      <c r="J64" s="340"/>
      <c r="K64" s="217"/>
    </row>
    <row r="65" spans="2:11" ht="15" customHeight="1">
      <c r="B65" s="216"/>
      <c r="C65" s="221"/>
      <c r="D65" s="341" t="s">
        <v>662</v>
      </c>
      <c r="E65" s="341"/>
      <c r="F65" s="341"/>
      <c r="G65" s="341"/>
      <c r="H65" s="341"/>
      <c r="I65" s="341"/>
      <c r="J65" s="341"/>
      <c r="K65" s="217"/>
    </row>
    <row r="66" spans="2:11" ht="15" customHeight="1">
      <c r="B66" s="216"/>
      <c r="C66" s="221"/>
      <c r="D66" s="341" t="s">
        <v>663</v>
      </c>
      <c r="E66" s="341"/>
      <c r="F66" s="341"/>
      <c r="G66" s="341"/>
      <c r="H66" s="341"/>
      <c r="I66" s="341"/>
      <c r="J66" s="341"/>
      <c r="K66" s="217"/>
    </row>
    <row r="67" spans="2:11" ht="15" customHeight="1">
      <c r="B67" s="216"/>
      <c r="C67" s="221"/>
      <c r="D67" s="341" t="s">
        <v>664</v>
      </c>
      <c r="E67" s="341"/>
      <c r="F67" s="341"/>
      <c r="G67" s="341"/>
      <c r="H67" s="341"/>
      <c r="I67" s="341"/>
      <c r="J67" s="341"/>
      <c r="K67" s="217"/>
    </row>
    <row r="68" spans="2:11" ht="15" customHeight="1">
      <c r="B68" s="216"/>
      <c r="C68" s="221"/>
      <c r="D68" s="341" t="s">
        <v>665</v>
      </c>
      <c r="E68" s="341"/>
      <c r="F68" s="341"/>
      <c r="G68" s="341"/>
      <c r="H68" s="341"/>
      <c r="I68" s="341"/>
      <c r="J68" s="341"/>
      <c r="K68" s="217"/>
    </row>
    <row r="69" spans="2:11" ht="12.75" customHeight="1">
      <c r="B69" s="225"/>
      <c r="C69" s="226"/>
      <c r="D69" s="226"/>
      <c r="E69" s="226"/>
      <c r="F69" s="226"/>
      <c r="G69" s="226"/>
      <c r="H69" s="226"/>
      <c r="I69" s="226"/>
      <c r="J69" s="226"/>
      <c r="K69" s="227"/>
    </row>
    <row r="70" spans="2:11" ht="18.75" customHeight="1">
      <c r="B70" s="228"/>
      <c r="C70" s="228"/>
      <c r="D70" s="228"/>
      <c r="E70" s="228"/>
      <c r="F70" s="228"/>
      <c r="G70" s="228"/>
      <c r="H70" s="228"/>
      <c r="I70" s="228"/>
      <c r="J70" s="228"/>
      <c r="K70" s="229"/>
    </row>
    <row r="71" spans="2:11" ht="18.75" customHeight="1">
      <c r="B71" s="229"/>
      <c r="C71" s="229"/>
      <c r="D71" s="229"/>
      <c r="E71" s="229"/>
      <c r="F71" s="229"/>
      <c r="G71" s="229"/>
      <c r="H71" s="229"/>
      <c r="I71" s="229"/>
      <c r="J71" s="229"/>
      <c r="K71" s="229"/>
    </row>
    <row r="72" spans="2:11" ht="7.5" customHeight="1">
      <c r="B72" s="230"/>
      <c r="C72" s="231"/>
      <c r="D72" s="231"/>
      <c r="E72" s="231"/>
      <c r="F72" s="231"/>
      <c r="G72" s="231"/>
      <c r="H72" s="231"/>
      <c r="I72" s="231"/>
      <c r="J72" s="231"/>
      <c r="K72" s="232"/>
    </row>
    <row r="73" spans="2:11" ht="45" customHeight="1">
      <c r="B73" s="233"/>
      <c r="C73" s="339" t="s">
        <v>90</v>
      </c>
      <c r="D73" s="339"/>
      <c r="E73" s="339"/>
      <c r="F73" s="339"/>
      <c r="G73" s="339"/>
      <c r="H73" s="339"/>
      <c r="I73" s="339"/>
      <c r="J73" s="339"/>
      <c r="K73" s="234"/>
    </row>
    <row r="74" spans="2:11" ht="17.25" customHeight="1">
      <c r="B74" s="233"/>
      <c r="C74" s="235" t="s">
        <v>666</v>
      </c>
      <c r="D74" s="235"/>
      <c r="E74" s="235"/>
      <c r="F74" s="235" t="s">
        <v>667</v>
      </c>
      <c r="G74" s="236"/>
      <c r="H74" s="235" t="s">
        <v>101</v>
      </c>
      <c r="I74" s="235" t="s">
        <v>54</v>
      </c>
      <c r="J74" s="235" t="s">
        <v>668</v>
      </c>
      <c r="K74" s="234"/>
    </row>
    <row r="75" spans="2:11" ht="17.25" customHeight="1">
      <c r="B75" s="233"/>
      <c r="C75" s="237" t="s">
        <v>669</v>
      </c>
      <c r="D75" s="237"/>
      <c r="E75" s="237"/>
      <c r="F75" s="238" t="s">
        <v>670</v>
      </c>
      <c r="G75" s="239"/>
      <c r="H75" s="237"/>
      <c r="I75" s="237"/>
      <c r="J75" s="237" t="s">
        <v>671</v>
      </c>
      <c r="K75" s="234"/>
    </row>
    <row r="76" spans="2:11" ht="5.25" customHeight="1">
      <c r="B76" s="233"/>
      <c r="C76" s="240"/>
      <c r="D76" s="240"/>
      <c r="E76" s="240"/>
      <c r="F76" s="240"/>
      <c r="G76" s="241"/>
      <c r="H76" s="240"/>
      <c r="I76" s="240"/>
      <c r="J76" s="240"/>
      <c r="K76" s="234"/>
    </row>
    <row r="77" spans="2:11" ht="15" customHeight="1">
      <c r="B77" s="233"/>
      <c r="C77" s="223" t="s">
        <v>50</v>
      </c>
      <c r="D77" s="240"/>
      <c r="E77" s="240"/>
      <c r="F77" s="242" t="s">
        <v>672</v>
      </c>
      <c r="G77" s="241"/>
      <c r="H77" s="223" t="s">
        <v>673</v>
      </c>
      <c r="I77" s="223" t="s">
        <v>674</v>
      </c>
      <c r="J77" s="223">
        <v>20</v>
      </c>
      <c r="K77" s="234"/>
    </row>
    <row r="78" spans="2:11" ht="15" customHeight="1">
      <c r="B78" s="233"/>
      <c r="C78" s="223" t="s">
        <v>675</v>
      </c>
      <c r="D78" s="223"/>
      <c r="E78" s="223"/>
      <c r="F78" s="242" t="s">
        <v>672</v>
      </c>
      <c r="G78" s="241"/>
      <c r="H78" s="223" t="s">
        <v>676</v>
      </c>
      <c r="I78" s="223" t="s">
        <v>674</v>
      </c>
      <c r="J78" s="223">
        <v>120</v>
      </c>
      <c r="K78" s="234"/>
    </row>
    <row r="79" spans="2:11" ht="15" customHeight="1">
      <c r="B79" s="243"/>
      <c r="C79" s="223" t="s">
        <v>677</v>
      </c>
      <c r="D79" s="223"/>
      <c r="E79" s="223"/>
      <c r="F79" s="242" t="s">
        <v>678</v>
      </c>
      <c r="G79" s="241"/>
      <c r="H79" s="223" t="s">
        <v>679</v>
      </c>
      <c r="I79" s="223" t="s">
        <v>674</v>
      </c>
      <c r="J79" s="223">
        <v>50</v>
      </c>
      <c r="K79" s="234"/>
    </row>
    <row r="80" spans="2:11" ht="15" customHeight="1">
      <c r="B80" s="243"/>
      <c r="C80" s="223" t="s">
        <v>680</v>
      </c>
      <c r="D80" s="223"/>
      <c r="E80" s="223"/>
      <c r="F80" s="242" t="s">
        <v>672</v>
      </c>
      <c r="G80" s="241"/>
      <c r="H80" s="223" t="s">
        <v>681</v>
      </c>
      <c r="I80" s="223" t="s">
        <v>682</v>
      </c>
      <c r="J80" s="223"/>
      <c r="K80" s="234"/>
    </row>
    <row r="81" spans="2:11" ht="15" customHeight="1">
      <c r="B81" s="243"/>
      <c r="C81" s="244" t="s">
        <v>683</v>
      </c>
      <c r="D81" s="244"/>
      <c r="E81" s="244"/>
      <c r="F81" s="245" t="s">
        <v>678</v>
      </c>
      <c r="G81" s="244"/>
      <c r="H81" s="244" t="s">
        <v>684</v>
      </c>
      <c r="I81" s="244" t="s">
        <v>674</v>
      </c>
      <c r="J81" s="244">
        <v>15</v>
      </c>
      <c r="K81" s="234"/>
    </row>
    <row r="82" spans="2:11" ht="15" customHeight="1">
      <c r="B82" s="243"/>
      <c r="C82" s="244" t="s">
        <v>685</v>
      </c>
      <c r="D82" s="244"/>
      <c r="E82" s="244"/>
      <c r="F82" s="245" t="s">
        <v>678</v>
      </c>
      <c r="G82" s="244"/>
      <c r="H82" s="244" t="s">
        <v>686</v>
      </c>
      <c r="I82" s="244" t="s">
        <v>674</v>
      </c>
      <c r="J82" s="244">
        <v>15</v>
      </c>
      <c r="K82" s="234"/>
    </row>
    <row r="83" spans="2:11" ht="15" customHeight="1">
      <c r="B83" s="243"/>
      <c r="C83" s="244" t="s">
        <v>687</v>
      </c>
      <c r="D83" s="244"/>
      <c r="E83" s="244"/>
      <c r="F83" s="245" t="s">
        <v>678</v>
      </c>
      <c r="G83" s="244"/>
      <c r="H83" s="244" t="s">
        <v>688</v>
      </c>
      <c r="I83" s="244" t="s">
        <v>674</v>
      </c>
      <c r="J83" s="244">
        <v>20</v>
      </c>
      <c r="K83" s="234"/>
    </row>
    <row r="84" spans="2:11" ht="15" customHeight="1">
      <c r="B84" s="243"/>
      <c r="C84" s="244" t="s">
        <v>689</v>
      </c>
      <c r="D84" s="244"/>
      <c r="E84" s="244"/>
      <c r="F84" s="245" t="s">
        <v>678</v>
      </c>
      <c r="G84" s="244"/>
      <c r="H84" s="244" t="s">
        <v>690</v>
      </c>
      <c r="I84" s="244" t="s">
        <v>674</v>
      </c>
      <c r="J84" s="244">
        <v>20</v>
      </c>
      <c r="K84" s="234"/>
    </row>
    <row r="85" spans="2:11" ht="15" customHeight="1">
      <c r="B85" s="243"/>
      <c r="C85" s="223" t="s">
        <v>691</v>
      </c>
      <c r="D85" s="223"/>
      <c r="E85" s="223"/>
      <c r="F85" s="242" t="s">
        <v>678</v>
      </c>
      <c r="G85" s="241"/>
      <c r="H85" s="223" t="s">
        <v>692</v>
      </c>
      <c r="I85" s="223" t="s">
        <v>674</v>
      </c>
      <c r="J85" s="223">
        <v>50</v>
      </c>
      <c r="K85" s="234"/>
    </row>
    <row r="86" spans="2:11" ht="15" customHeight="1">
      <c r="B86" s="243"/>
      <c r="C86" s="223" t="s">
        <v>693</v>
      </c>
      <c r="D86" s="223"/>
      <c r="E86" s="223"/>
      <c r="F86" s="242" t="s">
        <v>678</v>
      </c>
      <c r="G86" s="241"/>
      <c r="H86" s="223" t="s">
        <v>694</v>
      </c>
      <c r="I86" s="223" t="s">
        <v>674</v>
      </c>
      <c r="J86" s="223">
        <v>20</v>
      </c>
      <c r="K86" s="234"/>
    </row>
    <row r="87" spans="2:11" ht="15" customHeight="1">
      <c r="B87" s="243"/>
      <c r="C87" s="223" t="s">
        <v>695</v>
      </c>
      <c r="D87" s="223"/>
      <c r="E87" s="223"/>
      <c r="F87" s="242" t="s">
        <v>678</v>
      </c>
      <c r="G87" s="241"/>
      <c r="H87" s="223" t="s">
        <v>696</v>
      </c>
      <c r="I87" s="223" t="s">
        <v>674</v>
      </c>
      <c r="J87" s="223">
        <v>20</v>
      </c>
      <c r="K87" s="234"/>
    </row>
    <row r="88" spans="2:11" ht="15" customHeight="1">
      <c r="B88" s="243"/>
      <c r="C88" s="223" t="s">
        <v>697</v>
      </c>
      <c r="D88" s="223"/>
      <c r="E88" s="223"/>
      <c r="F88" s="242" t="s">
        <v>678</v>
      </c>
      <c r="G88" s="241"/>
      <c r="H88" s="223" t="s">
        <v>698</v>
      </c>
      <c r="I88" s="223" t="s">
        <v>674</v>
      </c>
      <c r="J88" s="223">
        <v>50</v>
      </c>
      <c r="K88" s="234"/>
    </row>
    <row r="89" spans="2:11" ht="15" customHeight="1">
      <c r="B89" s="243"/>
      <c r="C89" s="223" t="s">
        <v>699</v>
      </c>
      <c r="D89" s="223"/>
      <c r="E89" s="223"/>
      <c r="F89" s="242" t="s">
        <v>678</v>
      </c>
      <c r="G89" s="241"/>
      <c r="H89" s="223" t="s">
        <v>699</v>
      </c>
      <c r="I89" s="223" t="s">
        <v>674</v>
      </c>
      <c r="J89" s="223">
        <v>50</v>
      </c>
      <c r="K89" s="234"/>
    </row>
    <row r="90" spans="2:11" ht="15" customHeight="1">
      <c r="B90" s="243"/>
      <c r="C90" s="223" t="s">
        <v>106</v>
      </c>
      <c r="D90" s="223"/>
      <c r="E90" s="223"/>
      <c r="F90" s="242" t="s">
        <v>678</v>
      </c>
      <c r="G90" s="241"/>
      <c r="H90" s="223" t="s">
        <v>700</v>
      </c>
      <c r="I90" s="223" t="s">
        <v>674</v>
      </c>
      <c r="J90" s="223">
        <v>255</v>
      </c>
      <c r="K90" s="234"/>
    </row>
    <row r="91" spans="2:11" ht="15" customHeight="1">
      <c r="B91" s="243"/>
      <c r="C91" s="223" t="s">
        <v>701</v>
      </c>
      <c r="D91" s="223"/>
      <c r="E91" s="223"/>
      <c r="F91" s="242" t="s">
        <v>672</v>
      </c>
      <c r="G91" s="241"/>
      <c r="H91" s="223" t="s">
        <v>702</v>
      </c>
      <c r="I91" s="223" t="s">
        <v>703</v>
      </c>
      <c r="J91" s="223"/>
      <c r="K91" s="234"/>
    </row>
    <row r="92" spans="2:11" ht="15" customHeight="1">
      <c r="B92" s="243"/>
      <c r="C92" s="223" t="s">
        <v>704</v>
      </c>
      <c r="D92" s="223"/>
      <c r="E92" s="223"/>
      <c r="F92" s="242" t="s">
        <v>672</v>
      </c>
      <c r="G92" s="241"/>
      <c r="H92" s="223" t="s">
        <v>705</v>
      </c>
      <c r="I92" s="223" t="s">
        <v>706</v>
      </c>
      <c r="J92" s="223"/>
      <c r="K92" s="234"/>
    </row>
    <row r="93" spans="2:11" ht="15" customHeight="1">
      <c r="B93" s="243"/>
      <c r="C93" s="223" t="s">
        <v>707</v>
      </c>
      <c r="D93" s="223"/>
      <c r="E93" s="223"/>
      <c r="F93" s="242" t="s">
        <v>672</v>
      </c>
      <c r="G93" s="241"/>
      <c r="H93" s="223" t="s">
        <v>707</v>
      </c>
      <c r="I93" s="223" t="s">
        <v>706</v>
      </c>
      <c r="J93" s="223"/>
      <c r="K93" s="234"/>
    </row>
    <row r="94" spans="2:11" ht="15" customHeight="1">
      <c r="B94" s="243"/>
      <c r="C94" s="223" t="s">
        <v>35</v>
      </c>
      <c r="D94" s="223"/>
      <c r="E94" s="223"/>
      <c r="F94" s="242" t="s">
        <v>672</v>
      </c>
      <c r="G94" s="241"/>
      <c r="H94" s="223" t="s">
        <v>708</v>
      </c>
      <c r="I94" s="223" t="s">
        <v>706</v>
      </c>
      <c r="J94" s="223"/>
      <c r="K94" s="234"/>
    </row>
    <row r="95" spans="2:11" ht="15" customHeight="1">
      <c r="B95" s="243"/>
      <c r="C95" s="223" t="s">
        <v>45</v>
      </c>
      <c r="D95" s="223"/>
      <c r="E95" s="223"/>
      <c r="F95" s="242" t="s">
        <v>672</v>
      </c>
      <c r="G95" s="241"/>
      <c r="H95" s="223" t="s">
        <v>709</v>
      </c>
      <c r="I95" s="223" t="s">
        <v>706</v>
      </c>
      <c r="J95" s="223"/>
      <c r="K95" s="234"/>
    </row>
    <row r="96" spans="2:11" ht="15" customHeight="1">
      <c r="B96" s="246"/>
      <c r="C96" s="247"/>
      <c r="D96" s="247"/>
      <c r="E96" s="247"/>
      <c r="F96" s="247"/>
      <c r="G96" s="247"/>
      <c r="H96" s="247"/>
      <c r="I96" s="247"/>
      <c r="J96" s="247"/>
      <c r="K96" s="248"/>
    </row>
    <row r="97" spans="2:11" ht="18.75" customHeight="1">
      <c r="B97" s="249"/>
      <c r="C97" s="250"/>
      <c r="D97" s="250"/>
      <c r="E97" s="250"/>
      <c r="F97" s="250"/>
      <c r="G97" s="250"/>
      <c r="H97" s="250"/>
      <c r="I97" s="250"/>
      <c r="J97" s="250"/>
      <c r="K97" s="249"/>
    </row>
    <row r="98" spans="2:11" ht="18.75" customHeight="1">
      <c r="B98" s="229"/>
      <c r="C98" s="229"/>
      <c r="D98" s="229"/>
      <c r="E98" s="229"/>
      <c r="F98" s="229"/>
      <c r="G98" s="229"/>
      <c r="H98" s="229"/>
      <c r="I98" s="229"/>
      <c r="J98" s="229"/>
      <c r="K98" s="229"/>
    </row>
    <row r="99" spans="2:11" ht="7.5" customHeight="1">
      <c r="B99" s="230"/>
      <c r="C99" s="231"/>
      <c r="D99" s="231"/>
      <c r="E99" s="231"/>
      <c r="F99" s="231"/>
      <c r="G99" s="231"/>
      <c r="H99" s="231"/>
      <c r="I99" s="231"/>
      <c r="J99" s="231"/>
      <c r="K99" s="232"/>
    </row>
    <row r="100" spans="2:11" ht="45" customHeight="1">
      <c r="B100" s="233"/>
      <c r="C100" s="339" t="s">
        <v>710</v>
      </c>
      <c r="D100" s="339"/>
      <c r="E100" s="339"/>
      <c r="F100" s="339"/>
      <c r="G100" s="339"/>
      <c r="H100" s="339"/>
      <c r="I100" s="339"/>
      <c r="J100" s="339"/>
      <c r="K100" s="234"/>
    </row>
    <row r="101" spans="2:11" ht="17.25" customHeight="1">
      <c r="B101" s="233"/>
      <c r="C101" s="235" t="s">
        <v>666</v>
      </c>
      <c r="D101" s="235"/>
      <c r="E101" s="235"/>
      <c r="F101" s="235" t="s">
        <v>667</v>
      </c>
      <c r="G101" s="236"/>
      <c r="H101" s="235" t="s">
        <v>101</v>
      </c>
      <c r="I101" s="235" t="s">
        <v>54</v>
      </c>
      <c r="J101" s="235" t="s">
        <v>668</v>
      </c>
      <c r="K101" s="234"/>
    </row>
    <row r="102" spans="2:11" ht="17.25" customHeight="1">
      <c r="B102" s="233"/>
      <c r="C102" s="237" t="s">
        <v>669</v>
      </c>
      <c r="D102" s="237"/>
      <c r="E102" s="237"/>
      <c r="F102" s="238" t="s">
        <v>670</v>
      </c>
      <c r="G102" s="239"/>
      <c r="H102" s="237"/>
      <c r="I102" s="237"/>
      <c r="J102" s="237" t="s">
        <v>671</v>
      </c>
      <c r="K102" s="234"/>
    </row>
    <row r="103" spans="2:11" ht="5.25" customHeight="1">
      <c r="B103" s="233"/>
      <c r="C103" s="235"/>
      <c r="D103" s="235"/>
      <c r="E103" s="235"/>
      <c r="F103" s="235"/>
      <c r="G103" s="251"/>
      <c r="H103" s="235"/>
      <c r="I103" s="235"/>
      <c r="J103" s="235"/>
      <c r="K103" s="234"/>
    </row>
    <row r="104" spans="2:11" ht="15" customHeight="1">
      <c r="B104" s="233"/>
      <c r="C104" s="223" t="s">
        <v>50</v>
      </c>
      <c r="D104" s="240"/>
      <c r="E104" s="240"/>
      <c r="F104" s="242" t="s">
        <v>672</v>
      </c>
      <c r="G104" s="251"/>
      <c r="H104" s="223" t="s">
        <v>711</v>
      </c>
      <c r="I104" s="223" t="s">
        <v>674</v>
      </c>
      <c r="J104" s="223">
        <v>20</v>
      </c>
      <c r="K104" s="234"/>
    </row>
    <row r="105" spans="2:11" ht="15" customHeight="1">
      <c r="B105" s="233"/>
      <c r="C105" s="223" t="s">
        <v>675</v>
      </c>
      <c r="D105" s="223"/>
      <c r="E105" s="223"/>
      <c r="F105" s="242" t="s">
        <v>672</v>
      </c>
      <c r="G105" s="223"/>
      <c r="H105" s="223" t="s">
        <v>711</v>
      </c>
      <c r="I105" s="223" t="s">
        <v>674</v>
      </c>
      <c r="J105" s="223">
        <v>120</v>
      </c>
      <c r="K105" s="234"/>
    </row>
    <row r="106" spans="2:11" ht="15" customHeight="1">
      <c r="B106" s="243"/>
      <c r="C106" s="223" t="s">
        <v>677</v>
      </c>
      <c r="D106" s="223"/>
      <c r="E106" s="223"/>
      <c r="F106" s="242" t="s">
        <v>678</v>
      </c>
      <c r="G106" s="223"/>
      <c r="H106" s="223" t="s">
        <v>711</v>
      </c>
      <c r="I106" s="223" t="s">
        <v>674</v>
      </c>
      <c r="J106" s="223">
        <v>50</v>
      </c>
      <c r="K106" s="234"/>
    </row>
    <row r="107" spans="2:11" ht="15" customHeight="1">
      <c r="B107" s="243"/>
      <c r="C107" s="223" t="s">
        <v>680</v>
      </c>
      <c r="D107" s="223"/>
      <c r="E107" s="223"/>
      <c r="F107" s="242" t="s">
        <v>672</v>
      </c>
      <c r="G107" s="223"/>
      <c r="H107" s="223" t="s">
        <v>711</v>
      </c>
      <c r="I107" s="223" t="s">
        <v>682</v>
      </c>
      <c r="J107" s="223"/>
      <c r="K107" s="234"/>
    </row>
    <row r="108" spans="2:11" ht="15" customHeight="1">
      <c r="B108" s="243"/>
      <c r="C108" s="223" t="s">
        <v>691</v>
      </c>
      <c r="D108" s="223"/>
      <c r="E108" s="223"/>
      <c r="F108" s="242" t="s">
        <v>678</v>
      </c>
      <c r="G108" s="223"/>
      <c r="H108" s="223" t="s">
        <v>711</v>
      </c>
      <c r="I108" s="223" t="s">
        <v>674</v>
      </c>
      <c r="J108" s="223">
        <v>50</v>
      </c>
      <c r="K108" s="234"/>
    </row>
    <row r="109" spans="2:11" ht="15" customHeight="1">
      <c r="B109" s="243"/>
      <c r="C109" s="223" t="s">
        <v>699</v>
      </c>
      <c r="D109" s="223"/>
      <c r="E109" s="223"/>
      <c r="F109" s="242" t="s">
        <v>678</v>
      </c>
      <c r="G109" s="223"/>
      <c r="H109" s="223" t="s">
        <v>711</v>
      </c>
      <c r="I109" s="223" t="s">
        <v>674</v>
      </c>
      <c r="J109" s="223">
        <v>50</v>
      </c>
      <c r="K109" s="234"/>
    </row>
    <row r="110" spans="2:11" ht="15" customHeight="1">
      <c r="B110" s="243"/>
      <c r="C110" s="223" t="s">
        <v>697</v>
      </c>
      <c r="D110" s="223"/>
      <c r="E110" s="223"/>
      <c r="F110" s="242" t="s">
        <v>678</v>
      </c>
      <c r="G110" s="223"/>
      <c r="H110" s="223" t="s">
        <v>711</v>
      </c>
      <c r="I110" s="223" t="s">
        <v>674</v>
      </c>
      <c r="J110" s="223">
        <v>50</v>
      </c>
      <c r="K110" s="234"/>
    </row>
    <row r="111" spans="2:11" ht="15" customHeight="1">
      <c r="B111" s="243"/>
      <c r="C111" s="223" t="s">
        <v>50</v>
      </c>
      <c r="D111" s="223"/>
      <c r="E111" s="223"/>
      <c r="F111" s="242" t="s">
        <v>672</v>
      </c>
      <c r="G111" s="223"/>
      <c r="H111" s="223" t="s">
        <v>712</v>
      </c>
      <c r="I111" s="223" t="s">
        <v>674</v>
      </c>
      <c r="J111" s="223">
        <v>20</v>
      </c>
      <c r="K111" s="234"/>
    </row>
    <row r="112" spans="2:11" ht="15" customHeight="1">
      <c r="B112" s="243"/>
      <c r="C112" s="223" t="s">
        <v>713</v>
      </c>
      <c r="D112" s="223"/>
      <c r="E112" s="223"/>
      <c r="F112" s="242" t="s">
        <v>672</v>
      </c>
      <c r="G112" s="223"/>
      <c r="H112" s="223" t="s">
        <v>714</v>
      </c>
      <c r="I112" s="223" t="s">
        <v>674</v>
      </c>
      <c r="J112" s="223">
        <v>120</v>
      </c>
      <c r="K112" s="234"/>
    </row>
    <row r="113" spans="2:11" ht="15" customHeight="1">
      <c r="B113" s="243"/>
      <c r="C113" s="223" t="s">
        <v>35</v>
      </c>
      <c r="D113" s="223"/>
      <c r="E113" s="223"/>
      <c r="F113" s="242" t="s">
        <v>672</v>
      </c>
      <c r="G113" s="223"/>
      <c r="H113" s="223" t="s">
        <v>715</v>
      </c>
      <c r="I113" s="223" t="s">
        <v>706</v>
      </c>
      <c r="J113" s="223"/>
      <c r="K113" s="234"/>
    </row>
    <row r="114" spans="2:11" ht="15" customHeight="1">
      <c r="B114" s="243"/>
      <c r="C114" s="223" t="s">
        <v>45</v>
      </c>
      <c r="D114" s="223"/>
      <c r="E114" s="223"/>
      <c r="F114" s="242" t="s">
        <v>672</v>
      </c>
      <c r="G114" s="223"/>
      <c r="H114" s="223" t="s">
        <v>716</v>
      </c>
      <c r="I114" s="223" t="s">
        <v>706</v>
      </c>
      <c r="J114" s="223"/>
      <c r="K114" s="234"/>
    </row>
    <row r="115" spans="2:11" ht="15" customHeight="1">
      <c r="B115" s="243"/>
      <c r="C115" s="223" t="s">
        <v>54</v>
      </c>
      <c r="D115" s="223"/>
      <c r="E115" s="223"/>
      <c r="F115" s="242" t="s">
        <v>672</v>
      </c>
      <c r="G115" s="223"/>
      <c r="H115" s="223" t="s">
        <v>717</v>
      </c>
      <c r="I115" s="223" t="s">
        <v>718</v>
      </c>
      <c r="J115" s="223"/>
      <c r="K115" s="234"/>
    </row>
    <row r="116" spans="2:11" ht="15" customHeight="1">
      <c r="B116" s="246"/>
      <c r="C116" s="252"/>
      <c r="D116" s="252"/>
      <c r="E116" s="252"/>
      <c r="F116" s="252"/>
      <c r="G116" s="252"/>
      <c r="H116" s="252"/>
      <c r="I116" s="252"/>
      <c r="J116" s="252"/>
      <c r="K116" s="248"/>
    </row>
    <row r="117" spans="2:11" ht="18.75" customHeight="1">
      <c r="B117" s="253"/>
      <c r="C117" s="219"/>
      <c r="D117" s="219"/>
      <c r="E117" s="219"/>
      <c r="F117" s="254"/>
      <c r="G117" s="219"/>
      <c r="H117" s="219"/>
      <c r="I117" s="219"/>
      <c r="J117" s="219"/>
      <c r="K117" s="253"/>
    </row>
    <row r="118" spans="2:11" ht="18.75" customHeight="1">
      <c r="B118" s="229"/>
      <c r="C118" s="229"/>
      <c r="D118" s="229"/>
      <c r="E118" s="229"/>
      <c r="F118" s="229"/>
      <c r="G118" s="229"/>
      <c r="H118" s="229"/>
      <c r="I118" s="229"/>
      <c r="J118" s="229"/>
      <c r="K118" s="229"/>
    </row>
    <row r="119" spans="2:11" ht="7.5" customHeight="1">
      <c r="B119" s="255"/>
      <c r="C119" s="256"/>
      <c r="D119" s="256"/>
      <c r="E119" s="256"/>
      <c r="F119" s="256"/>
      <c r="G119" s="256"/>
      <c r="H119" s="256"/>
      <c r="I119" s="256"/>
      <c r="J119" s="256"/>
      <c r="K119" s="257"/>
    </row>
    <row r="120" spans="2:11" ht="45" customHeight="1">
      <c r="B120" s="258"/>
      <c r="C120" s="338" t="s">
        <v>719</v>
      </c>
      <c r="D120" s="338"/>
      <c r="E120" s="338"/>
      <c r="F120" s="338"/>
      <c r="G120" s="338"/>
      <c r="H120" s="338"/>
      <c r="I120" s="338"/>
      <c r="J120" s="338"/>
      <c r="K120" s="259"/>
    </row>
    <row r="121" spans="2:11" ht="17.25" customHeight="1">
      <c r="B121" s="260"/>
      <c r="C121" s="235" t="s">
        <v>666</v>
      </c>
      <c r="D121" s="235"/>
      <c r="E121" s="235"/>
      <c r="F121" s="235" t="s">
        <v>667</v>
      </c>
      <c r="G121" s="236"/>
      <c r="H121" s="235" t="s">
        <v>101</v>
      </c>
      <c r="I121" s="235" t="s">
        <v>54</v>
      </c>
      <c r="J121" s="235" t="s">
        <v>668</v>
      </c>
      <c r="K121" s="261"/>
    </row>
    <row r="122" spans="2:11" ht="17.25" customHeight="1">
      <c r="B122" s="260"/>
      <c r="C122" s="237" t="s">
        <v>669</v>
      </c>
      <c r="D122" s="237"/>
      <c r="E122" s="237"/>
      <c r="F122" s="238" t="s">
        <v>670</v>
      </c>
      <c r="G122" s="239"/>
      <c r="H122" s="237"/>
      <c r="I122" s="237"/>
      <c r="J122" s="237" t="s">
        <v>671</v>
      </c>
      <c r="K122" s="261"/>
    </row>
    <row r="123" spans="2:11" ht="5.25" customHeight="1">
      <c r="B123" s="262"/>
      <c r="C123" s="240"/>
      <c r="D123" s="240"/>
      <c r="E123" s="240"/>
      <c r="F123" s="240"/>
      <c r="G123" s="223"/>
      <c r="H123" s="240"/>
      <c r="I123" s="240"/>
      <c r="J123" s="240"/>
      <c r="K123" s="263"/>
    </row>
    <row r="124" spans="2:11" ht="15" customHeight="1">
      <c r="B124" s="262"/>
      <c r="C124" s="223" t="s">
        <v>675</v>
      </c>
      <c r="D124" s="240"/>
      <c r="E124" s="240"/>
      <c r="F124" s="242" t="s">
        <v>672</v>
      </c>
      <c r="G124" s="223"/>
      <c r="H124" s="223" t="s">
        <v>711</v>
      </c>
      <c r="I124" s="223" t="s">
        <v>674</v>
      </c>
      <c r="J124" s="223">
        <v>120</v>
      </c>
      <c r="K124" s="264"/>
    </row>
    <row r="125" spans="2:11" ht="15" customHeight="1">
      <c r="B125" s="262"/>
      <c r="C125" s="223" t="s">
        <v>720</v>
      </c>
      <c r="D125" s="223"/>
      <c r="E125" s="223"/>
      <c r="F125" s="242" t="s">
        <v>672</v>
      </c>
      <c r="G125" s="223"/>
      <c r="H125" s="223" t="s">
        <v>721</v>
      </c>
      <c r="I125" s="223" t="s">
        <v>674</v>
      </c>
      <c r="J125" s="223" t="s">
        <v>722</v>
      </c>
      <c r="K125" s="264"/>
    </row>
    <row r="126" spans="2:11" ht="15" customHeight="1">
      <c r="B126" s="262"/>
      <c r="C126" s="223" t="s">
        <v>621</v>
      </c>
      <c r="D126" s="223"/>
      <c r="E126" s="223"/>
      <c r="F126" s="242" t="s">
        <v>672</v>
      </c>
      <c r="G126" s="223"/>
      <c r="H126" s="223" t="s">
        <v>723</v>
      </c>
      <c r="I126" s="223" t="s">
        <v>674</v>
      </c>
      <c r="J126" s="223" t="s">
        <v>722</v>
      </c>
      <c r="K126" s="264"/>
    </row>
    <row r="127" spans="2:11" ht="15" customHeight="1">
      <c r="B127" s="262"/>
      <c r="C127" s="223" t="s">
        <v>683</v>
      </c>
      <c r="D127" s="223"/>
      <c r="E127" s="223"/>
      <c r="F127" s="242" t="s">
        <v>678</v>
      </c>
      <c r="G127" s="223"/>
      <c r="H127" s="223" t="s">
        <v>684</v>
      </c>
      <c r="I127" s="223" t="s">
        <v>674</v>
      </c>
      <c r="J127" s="223">
        <v>15</v>
      </c>
      <c r="K127" s="264"/>
    </row>
    <row r="128" spans="2:11" ht="15" customHeight="1">
      <c r="B128" s="262"/>
      <c r="C128" s="244" t="s">
        <v>685</v>
      </c>
      <c r="D128" s="244"/>
      <c r="E128" s="244"/>
      <c r="F128" s="245" t="s">
        <v>678</v>
      </c>
      <c r="G128" s="244"/>
      <c r="H128" s="244" t="s">
        <v>686</v>
      </c>
      <c r="I128" s="244" t="s">
        <v>674</v>
      </c>
      <c r="J128" s="244">
        <v>15</v>
      </c>
      <c r="K128" s="264"/>
    </row>
    <row r="129" spans="2:11" ht="15" customHeight="1">
      <c r="B129" s="262"/>
      <c r="C129" s="244" t="s">
        <v>687</v>
      </c>
      <c r="D129" s="244"/>
      <c r="E129" s="244"/>
      <c r="F129" s="245" t="s">
        <v>678</v>
      </c>
      <c r="G129" s="244"/>
      <c r="H129" s="244" t="s">
        <v>688</v>
      </c>
      <c r="I129" s="244" t="s">
        <v>674</v>
      </c>
      <c r="J129" s="244">
        <v>20</v>
      </c>
      <c r="K129" s="264"/>
    </row>
    <row r="130" spans="2:11" ht="15" customHeight="1">
      <c r="B130" s="262"/>
      <c r="C130" s="244" t="s">
        <v>689</v>
      </c>
      <c r="D130" s="244"/>
      <c r="E130" s="244"/>
      <c r="F130" s="245" t="s">
        <v>678</v>
      </c>
      <c r="G130" s="244"/>
      <c r="H130" s="244" t="s">
        <v>690</v>
      </c>
      <c r="I130" s="244" t="s">
        <v>674</v>
      </c>
      <c r="J130" s="244">
        <v>20</v>
      </c>
      <c r="K130" s="264"/>
    </row>
    <row r="131" spans="2:11" ht="15" customHeight="1">
      <c r="B131" s="262"/>
      <c r="C131" s="223" t="s">
        <v>677</v>
      </c>
      <c r="D131" s="223"/>
      <c r="E131" s="223"/>
      <c r="F131" s="242" t="s">
        <v>678</v>
      </c>
      <c r="G131" s="223"/>
      <c r="H131" s="223" t="s">
        <v>711</v>
      </c>
      <c r="I131" s="223" t="s">
        <v>674</v>
      </c>
      <c r="J131" s="223">
        <v>50</v>
      </c>
      <c r="K131" s="264"/>
    </row>
    <row r="132" spans="2:11" ht="15" customHeight="1">
      <c r="B132" s="262"/>
      <c r="C132" s="223" t="s">
        <v>691</v>
      </c>
      <c r="D132" s="223"/>
      <c r="E132" s="223"/>
      <c r="F132" s="242" t="s">
        <v>678</v>
      </c>
      <c r="G132" s="223"/>
      <c r="H132" s="223" t="s">
        <v>711</v>
      </c>
      <c r="I132" s="223" t="s">
        <v>674</v>
      </c>
      <c r="J132" s="223">
        <v>50</v>
      </c>
      <c r="K132" s="264"/>
    </row>
    <row r="133" spans="2:11" ht="15" customHeight="1">
      <c r="B133" s="262"/>
      <c r="C133" s="223" t="s">
        <v>697</v>
      </c>
      <c r="D133" s="223"/>
      <c r="E133" s="223"/>
      <c r="F133" s="242" t="s">
        <v>678</v>
      </c>
      <c r="G133" s="223"/>
      <c r="H133" s="223" t="s">
        <v>711</v>
      </c>
      <c r="I133" s="223" t="s">
        <v>674</v>
      </c>
      <c r="J133" s="223">
        <v>50</v>
      </c>
      <c r="K133" s="264"/>
    </row>
    <row r="134" spans="2:11" ht="15" customHeight="1">
      <c r="B134" s="262"/>
      <c r="C134" s="223" t="s">
        <v>699</v>
      </c>
      <c r="D134" s="223"/>
      <c r="E134" s="223"/>
      <c r="F134" s="242" t="s">
        <v>678</v>
      </c>
      <c r="G134" s="223"/>
      <c r="H134" s="223" t="s">
        <v>711</v>
      </c>
      <c r="I134" s="223" t="s">
        <v>674</v>
      </c>
      <c r="J134" s="223">
        <v>50</v>
      </c>
      <c r="K134" s="264"/>
    </row>
    <row r="135" spans="2:11" ht="15" customHeight="1">
      <c r="B135" s="262"/>
      <c r="C135" s="223" t="s">
        <v>106</v>
      </c>
      <c r="D135" s="223"/>
      <c r="E135" s="223"/>
      <c r="F135" s="242" t="s">
        <v>678</v>
      </c>
      <c r="G135" s="223"/>
      <c r="H135" s="223" t="s">
        <v>724</v>
      </c>
      <c r="I135" s="223" t="s">
        <v>674</v>
      </c>
      <c r="J135" s="223">
        <v>255</v>
      </c>
      <c r="K135" s="264"/>
    </row>
    <row r="136" spans="2:11" ht="15" customHeight="1">
      <c r="B136" s="262"/>
      <c r="C136" s="223" t="s">
        <v>701</v>
      </c>
      <c r="D136" s="223"/>
      <c r="E136" s="223"/>
      <c r="F136" s="242" t="s">
        <v>672</v>
      </c>
      <c r="G136" s="223"/>
      <c r="H136" s="223" t="s">
        <v>725</v>
      </c>
      <c r="I136" s="223" t="s">
        <v>703</v>
      </c>
      <c r="J136" s="223"/>
      <c r="K136" s="264"/>
    </row>
    <row r="137" spans="2:11" ht="15" customHeight="1">
      <c r="B137" s="262"/>
      <c r="C137" s="223" t="s">
        <v>704</v>
      </c>
      <c r="D137" s="223"/>
      <c r="E137" s="223"/>
      <c r="F137" s="242" t="s">
        <v>672</v>
      </c>
      <c r="G137" s="223"/>
      <c r="H137" s="223" t="s">
        <v>726</v>
      </c>
      <c r="I137" s="223" t="s">
        <v>706</v>
      </c>
      <c r="J137" s="223"/>
      <c r="K137" s="264"/>
    </row>
    <row r="138" spans="2:11" ht="15" customHeight="1">
      <c r="B138" s="262"/>
      <c r="C138" s="223" t="s">
        <v>707</v>
      </c>
      <c r="D138" s="223"/>
      <c r="E138" s="223"/>
      <c r="F138" s="242" t="s">
        <v>672</v>
      </c>
      <c r="G138" s="223"/>
      <c r="H138" s="223" t="s">
        <v>707</v>
      </c>
      <c r="I138" s="223" t="s">
        <v>706</v>
      </c>
      <c r="J138" s="223"/>
      <c r="K138" s="264"/>
    </row>
    <row r="139" spans="2:11" ht="15" customHeight="1">
      <c r="B139" s="262"/>
      <c r="C139" s="223" t="s">
        <v>35</v>
      </c>
      <c r="D139" s="223"/>
      <c r="E139" s="223"/>
      <c r="F139" s="242" t="s">
        <v>672</v>
      </c>
      <c r="G139" s="223"/>
      <c r="H139" s="223" t="s">
        <v>727</v>
      </c>
      <c r="I139" s="223" t="s">
        <v>706</v>
      </c>
      <c r="J139" s="223"/>
      <c r="K139" s="264"/>
    </row>
    <row r="140" spans="2:11" ht="15" customHeight="1">
      <c r="B140" s="262"/>
      <c r="C140" s="223" t="s">
        <v>728</v>
      </c>
      <c r="D140" s="223"/>
      <c r="E140" s="223"/>
      <c r="F140" s="242" t="s">
        <v>672</v>
      </c>
      <c r="G140" s="223"/>
      <c r="H140" s="223" t="s">
        <v>729</v>
      </c>
      <c r="I140" s="223" t="s">
        <v>706</v>
      </c>
      <c r="J140" s="223"/>
      <c r="K140" s="264"/>
    </row>
    <row r="141" spans="2:11" ht="15" customHeight="1">
      <c r="B141" s="265"/>
      <c r="C141" s="266"/>
      <c r="D141" s="266"/>
      <c r="E141" s="266"/>
      <c r="F141" s="266"/>
      <c r="G141" s="266"/>
      <c r="H141" s="266"/>
      <c r="I141" s="266"/>
      <c r="J141" s="266"/>
      <c r="K141" s="267"/>
    </row>
    <row r="142" spans="2:11" ht="18.75" customHeight="1">
      <c r="B142" s="219"/>
      <c r="C142" s="219"/>
      <c r="D142" s="219"/>
      <c r="E142" s="219"/>
      <c r="F142" s="254"/>
      <c r="G142" s="219"/>
      <c r="H142" s="219"/>
      <c r="I142" s="219"/>
      <c r="J142" s="219"/>
      <c r="K142" s="219"/>
    </row>
    <row r="143" spans="2:11" ht="18.75" customHeight="1">
      <c r="B143" s="229"/>
      <c r="C143" s="229"/>
      <c r="D143" s="229"/>
      <c r="E143" s="229"/>
      <c r="F143" s="229"/>
      <c r="G143" s="229"/>
      <c r="H143" s="229"/>
      <c r="I143" s="229"/>
      <c r="J143" s="229"/>
      <c r="K143" s="229"/>
    </row>
    <row r="144" spans="2:11" ht="7.5" customHeight="1">
      <c r="B144" s="230"/>
      <c r="C144" s="231"/>
      <c r="D144" s="231"/>
      <c r="E144" s="231"/>
      <c r="F144" s="231"/>
      <c r="G144" s="231"/>
      <c r="H144" s="231"/>
      <c r="I144" s="231"/>
      <c r="J144" s="231"/>
      <c r="K144" s="232"/>
    </row>
    <row r="145" spans="2:11" ht="45" customHeight="1">
      <c r="B145" s="233"/>
      <c r="C145" s="339" t="s">
        <v>730</v>
      </c>
      <c r="D145" s="339"/>
      <c r="E145" s="339"/>
      <c r="F145" s="339"/>
      <c r="G145" s="339"/>
      <c r="H145" s="339"/>
      <c r="I145" s="339"/>
      <c r="J145" s="339"/>
      <c r="K145" s="234"/>
    </row>
    <row r="146" spans="2:11" ht="17.25" customHeight="1">
      <c r="B146" s="233"/>
      <c r="C146" s="235" t="s">
        <v>666</v>
      </c>
      <c r="D146" s="235"/>
      <c r="E146" s="235"/>
      <c r="F146" s="235" t="s">
        <v>667</v>
      </c>
      <c r="G146" s="236"/>
      <c r="H146" s="235" t="s">
        <v>101</v>
      </c>
      <c r="I146" s="235" t="s">
        <v>54</v>
      </c>
      <c r="J146" s="235" t="s">
        <v>668</v>
      </c>
      <c r="K146" s="234"/>
    </row>
    <row r="147" spans="2:11" ht="17.25" customHeight="1">
      <c r="B147" s="233"/>
      <c r="C147" s="237" t="s">
        <v>669</v>
      </c>
      <c r="D147" s="237"/>
      <c r="E147" s="237"/>
      <c r="F147" s="238" t="s">
        <v>670</v>
      </c>
      <c r="G147" s="239"/>
      <c r="H147" s="237"/>
      <c r="I147" s="237"/>
      <c r="J147" s="237" t="s">
        <v>671</v>
      </c>
      <c r="K147" s="234"/>
    </row>
    <row r="148" spans="2:11" ht="5.25" customHeight="1">
      <c r="B148" s="243"/>
      <c r="C148" s="240"/>
      <c r="D148" s="240"/>
      <c r="E148" s="240"/>
      <c r="F148" s="240"/>
      <c r="G148" s="241"/>
      <c r="H148" s="240"/>
      <c r="I148" s="240"/>
      <c r="J148" s="240"/>
      <c r="K148" s="264"/>
    </row>
    <row r="149" spans="2:11" ht="15" customHeight="1">
      <c r="B149" s="243"/>
      <c r="C149" s="268" t="s">
        <v>675</v>
      </c>
      <c r="D149" s="223"/>
      <c r="E149" s="223"/>
      <c r="F149" s="269" t="s">
        <v>672</v>
      </c>
      <c r="G149" s="223"/>
      <c r="H149" s="268" t="s">
        <v>711</v>
      </c>
      <c r="I149" s="268" t="s">
        <v>674</v>
      </c>
      <c r="J149" s="268">
        <v>120</v>
      </c>
      <c r="K149" s="264"/>
    </row>
    <row r="150" spans="2:11" ht="15" customHeight="1">
      <c r="B150" s="243"/>
      <c r="C150" s="268" t="s">
        <v>720</v>
      </c>
      <c r="D150" s="223"/>
      <c r="E150" s="223"/>
      <c r="F150" s="269" t="s">
        <v>672</v>
      </c>
      <c r="G150" s="223"/>
      <c r="H150" s="268" t="s">
        <v>731</v>
      </c>
      <c r="I150" s="268" t="s">
        <v>674</v>
      </c>
      <c r="J150" s="268" t="s">
        <v>722</v>
      </c>
      <c r="K150" s="264"/>
    </row>
    <row r="151" spans="2:11" ht="15" customHeight="1">
      <c r="B151" s="243"/>
      <c r="C151" s="268" t="s">
        <v>621</v>
      </c>
      <c r="D151" s="223"/>
      <c r="E151" s="223"/>
      <c r="F151" s="269" t="s">
        <v>672</v>
      </c>
      <c r="G151" s="223"/>
      <c r="H151" s="268" t="s">
        <v>732</v>
      </c>
      <c r="I151" s="268" t="s">
        <v>674</v>
      </c>
      <c r="J151" s="268" t="s">
        <v>722</v>
      </c>
      <c r="K151" s="264"/>
    </row>
    <row r="152" spans="2:11" ht="15" customHeight="1">
      <c r="B152" s="243"/>
      <c r="C152" s="268" t="s">
        <v>677</v>
      </c>
      <c r="D152" s="223"/>
      <c r="E152" s="223"/>
      <c r="F152" s="269" t="s">
        <v>678</v>
      </c>
      <c r="G152" s="223"/>
      <c r="H152" s="268" t="s">
        <v>711</v>
      </c>
      <c r="I152" s="268" t="s">
        <v>674</v>
      </c>
      <c r="J152" s="268">
        <v>50</v>
      </c>
      <c r="K152" s="264"/>
    </row>
    <row r="153" spans="2:11" ht="15" customHeight="1">
      <c r="B153" s="243"/>
      <c r="C153" s="268" t="s">
        <v>680</v>
      </c>
      <c r="D153" s="223"/>
      <c r="E153" s="223"/>
      <c r="F153" s="269" t="s">
        <v>672</v>
      </c>
      <c r="G153" s="223"/>
      <c r="H153" s="268" t="s">
        <v>711</v>
      </c>
      <c r="I153" s="268" t="s">
        <v>682</v>
      </c>
      <c r="J153" s="268"/>
      <c r="K153" s="264"/>
    </row>
    <row r="154" spans="2:11" ht="15" customHeight="1">
      <c r="B154" s="243"/>
      <c r="C154" s="268" t="s">
        <v>691</v>
      </c>
      <c r="D154" s="223"/>
      <c r="E154" s="223"/>
      <c r="F154" s="269" t="s">
        <v>678</v>
      </c>
      <c r="G154" s="223"/>
      <c r="H154" s="268" t="s">
        <v>711</v>
      </c>
      <c r="I154" s="268" t="s">
        <v>674</v>
      </c>
      <c r="J154" s="268">
        <v>50</v>
      </c>
      <c r="K154" s="264"/>
    </row>
    <row r="155" spans="2:11" ht="15" customHeight="1">
      <c r="B155" s="243"/>
      <c r="C155" s="268" t="s">
        <v>699</v>
      </c>
      <c r="D155" s="223"/>
      <c r="E155" s="223"/>
      <c r="F155" s="269" t="s">
        <v>678</v>
      </c>
      <c r="G155" s="223"/>
      <c r="H155" s="268" t="s">
        <v>711</v>
      </c>
      <c r="I155" s="268" t="s">
        <v>674</v>
      </c>
      <c r="J155" s="268">
        <v>50</v>
      </c>
      <c r="K155" s="264"/>
    </row>
    <row r="156" spans="2:11" ht="15" customHeight="1">
      <c r="B156" s="243"/>
      <c r="C156" s="268" t="s">
        <v>697</v>
      </c>
      <c r="D156" s="223"/>
      <c r="E156" s="223"/>
      <c r="F156" s="269" t="s">
        <v>678</v>
      </c>
      <c r="G156" s="223"/>
      <c r="H156" s="268" t="s">
        <v>711</v>
      </c>
      <c r="I156" s="268" t="s">
        <v>674</v>
      </c>
      <c r="J156" s="268">
        <v>50</v>
      </c>
      <c r="K156" s="264"/>
    </row>
    <row r="157" spans="2:11" ht="15" customHeight="1">
      <c r="B157" s="243"/>
      <c r="C157" s="268" t="s">
        <v>95</v>
      </c>
      <c r="D157" s="223"/>
      <c r="E157" s="223"/>
      <c r="F157" s="269" t="s">
        <v>672</v>
      </c>
      <c r="G157" s="223"/>
      <c r="H157" s="268" t="s">
        <v>733</v>
      </c>
      <c r="I157" s="268" t="s">
        <v>674</v>
      </c>
      <c r="J157" s="268" t="s">
        <v>734</v>
      </c>
      <c r="K157" s="264"/>
    </row>
    <row r="158" spans="2:11" ht="15" customHeight="1">
      <c r="B158" s="243"/>
      <c r="C158" s="268" t="s">
        <v>735</v>
      </c>
      <c r="D158" s="223"/>
      <c r="E158" s="223"/>
      <c r="F158" s="269" t="s">
        <v>672</v>
      </c>
      <c r="G158" s="223"/>
      <c r="H158" s="268" t="s">
        <v>736</v>
      </c>
      <c r="I158" s="268" t="s">
        <v>706</v>
      </c>
      <c r="J158" s="268"/>
      <c r="K158" s="264"/>
    </row>
    <row r="159" spans="2:11" ht="15" customHeight="1">
      <c r="B159" s="270"/>
      <c r="C159" s="252"/>
      <c r="D159" s="252"/>
      <c r="E159" s="252"/>
      <c r="F159" s="252"/>
      <c r="G159" s="252"/>
      <c r="H159" s="252"/>
      <c r="I159" s="252"/>
      <c r="J159" s="252"/>
      <c r="K159" s="271"/>
    </row>
    <row r="160" spans="2:11" ht="18.75" customHeight="1">
      <c r="B160" s="219"/>
      <c r="C160" s="223"/>
      <c r="D160" s="223"/>
      <c r="E160" s="223"/>
      <c r="F160" s="242"/>
      <c r="G160" s="223"/>
      <c r="H160" s="223"/>
      <c r="I160" s="223"/>
      <c r="J160" s="223"/>
      <c r="K160" s="219"/>
    </row>
    <row r="161" spans="2:11" ht="18.75" customHeight="1">
      <c r="B161" s="229"/>
      <c r="C161" s="229"/>
      <c r="D161" s="229"/>
      <c r="E161" s="229"/>
      <c r="F161" s="229"/>
      <c r="G161" s="229"/>
      <c r="H161" s="229"/>
      <c r="I161" s="229"/>
      <c r="J161" s="229"/>
      <c r="K161" s="229"/>
    </row>
    <row r="162" spans="2:11" ht="7.5" customHeight="1">
      <c r="B162" s="211"/>
      <c r="C162" s="212"/>
      <c r="D162" s="212"/>
      <c r="E162" s="212"/>
      <c r="F162" s="212"/>
      <c r="G162" s="212"/>
      <c r="H162" s="212"/>
      <c r="I162" s="212"/>
      <c r="J162" s="212"/>
      <c r="K162" s="213"/>
    </row>
    <row r="163" spans="2:11" ht="45" customHeight="1">
      <c r="B163" s="214"/>
      <c r="C163" s="338" t="s">
        <v>737</v>
      </c>
      <c r="D163" s="338"/>
      <c r="E163" s="338"/>
      <c r="F163" s="338"/>
      <c r="G163" s="338"/>
      <c r="H163" s="338"/>
      <c r="I163" s="338"/>
      <c r="J163" s="338"/>
      <c r="K163" s="215"/>
    </row>
    <row r="164" spans="2:11" ht="17.25" customHeight="1">
      <c r="B164" s="214"/>
      <c r="C164" s="235" t="s">
        <v>666</v>
      </c>
      <c r="D164" s="235"/>
      <c r="E164" s="235"/>
      <c r="F164" s="235" t="s">
        <v>667</v>
      </c>
      <c r="G164" s="272"/>
      <c r="H164" s="273" t="s">
        <v>101</v>
      </c>
      <c r="I164" s="273" t="s">
        <v>54</v>
      </c>
      <c r="J164" s="235" t="s">
        <v>668</v>
      </c>
      <c r="K164" s="215"/>
    </row>
    <row r="165" spans="2:11" ht="17.25" customHeight="1">
      <c r="B165" s="216"/>
      <c r="C165" s="237" t="s">
        <v>669</v>
      </c>
      <c r="D165" s="237"/>
      <c r="E165" s="237"/>
      <c r="F165" s="238" t="s">
        <v>670</v>
      </c>
      <c r="G165" s="274"/>
      <c r="H165" s="275"/>
      <c r="I165" s="275"/>
      <c r="J165" s="237" t="s">
        <v>671</v>
      </c>
      <c r="K165" s="217"/>
    </row>
    <row r="166" spans="2:11" ht="5.25" customHeight="1">
      <c r="B166" s="243"/>
      <c r="C166" s="240"/>
      <c r="D166" s="240"/>
      <c r="E166" s="240"/>
      <c r="F166" s="240"/>
      <c r="G166" s="241"/>
      <c r="H166" s="240"/>
      <c r="I166" s="240"/>
      <c r="J166" s="240"/>
      <c r="K166" s="264"/>
    </row>
    <row r="167" spans="2:11" ht="15" customHeight="1">
      <c r="B167" s="243"/>
      <c r="C167" s="223" t="s">
        <v>675</v>
      </c>
      <c r="D167" s="223"/>
      <c r="E167" s="223"/>
      <c r="F167" s="242" t="s">
        <v>672</v>
      </c>
      <c r="G167" s="223"/>
      <c r="H167" s="223" t="s">
        <v>711</v>
      </c>
      <c r="I167" s="223" t="s">
        <v>674</v>
      </c>
      <c r="J167" s="223">
        <v>120</v>
      </c>
      <c r="K167" s="264"/>
    </row>
    <row r="168" spans="2:11" ht="15" customHeight="1">
      <c r="B168" s="243"/>
      <c r="C168" s="223" t="s">
        <v>720</v>
      </c>
      <c r="D168" s="223"/>
      <c r="E168" s="223"/>
      <c r="F168" s="242" t="s">
        <v>672</v>
      </c>
      <c r="G168" s="223"/>
      <c r="H168" s="223" t="s">
        <v>721</v>
      </c>
      <c r="I168" s="223" t="s">
        <v>674</v>
      </c>
      <c r="J168" s="223" t="s">
        <v>722</v>
      </c>
      <c r="K168" s="264"/>
    </row>
    <row r="169" spans="2:11" ht="15" customHeight="1">
      <c r="B169" s="243"/>
      <c r="C169" s="223" t="s">
        <v>621</v>
      </c>
      <c r="D169" s="223"/>
      <c r="E169" s="223"/>
      <c r="F169" s="242" t="s">
        <v>672</v>
      </c>
      <c r="G169" s="223"/>
      <c r="H169" s="223" t="s">
        <v>738</v>
      </c>
      <c r="I169" s="223" t="s">
        <v>674</v>
      </c>
      <c r="J169" s="223" t="s">
        <v>722</v>
      </c>
      <c r="K169" s="264"/>
    </row>
    <row r="170" spans="2:11" ht="15" customHeight="1">
      <c r="B170" s="243"/>
      <c r="C170" s="223" t="s">
        <v>677</v>
      </c>
      <c r="D170" s="223"/>
      <c r="E170" s="223"/>
      <c r="F170" s="242" t="s">
        <v>678</v>
      </c>
      <c r="G170" s="223"/>
      <c r="H170" s="223" t="s">
        <v>738</v>
      </c>
      <c r="I170" s="223" t="s">
        <v>674</v>
      </c>
      <c r="J170" s="223">
        <v>50</v>
      </c>
      <c r="K170" s="264"/>
    </row>
    <row r="171" spans="2:11" ht="15" customHeight="1">
      <c r="B171" s="243"/>
      <c r="C171" s="223" t="s">
        <v>680</v>
      </c>
      <c r="D171" s="223"/>
      <c r="E171" s="223"/>
      <c r="F171" s="242" t="s">
        <v>672</v>
      </c>
      <c r="G171" s="223"/>
      <c r="H171" s="223" t="s">
        <v>738</v>
      </c>
      <c r="I171" s="223" t="s">
        <v>682</v>
      </c>
      <c r="J171" s="223"/>
      <c r="K171" s="264"/>
    </row>
    <row r="172" spans="2:11" ht="15" customHeight="1">
      <c r="B172" s="243"/>
      <c r="C172" s="223" t="s">
        <v>691</v>
      </c>
      <c r="D172" s="223"/>
      <c r="E172" s="223"/>
      <c r="F172" s="242" t="s">
        <v>678</v>
      </c>
      <c r="G172" s="223"/>
      <c r="H172" s="223" t="s">
        <v>738</v>
      </c>
      <c r="I172" s="223" t="s">
        <v>674</v>
      </c>
      <c r="J172" s="223">
        <v>50</v>
      </c>
      <c r="K172" s="264"/>
    </row>
    <row r="173" spans="2:11" ht="15" customHeight="1">
      <c r="B173" s="243"/>
      <c r="C173" s="223" t="s">
        <v>699</v>
      </c>
      <c r="D173" s="223"/>
      <c r="E173" s="223"/>
      <c r="F173" s="242" t="s">
        <v>678</v>
      </c>
      <c r="G173" s="223"/>
      <c r="H173" s="223" t="s">
        <v>738</v>
      </c>
      <c r="I173" s="223" t="s">
        <v>674</v>
      </c>
      <c r="J173" s="223">
        <v>50</v>
      </c>
      <c r="K173" s="264"/>
    </row>
    <row r="174" spans="2:11" ht="15" customHeight="1">
      <c r="B174" s="243"/>
      <c r="C174" s="223" t="s">
        <v>697</v>
      </c>
      <c r="D174" s="223"/>
      <c r="E174" s="223"/>
      <c r="F174" s="242" t="s">
        <v>678</v>
      </c>
      <c r="G174" s="223"/>
      <c r="H174" s="223" t="s">
        <v>738</v>
      </c>
      <c r="I174" s="223" t="s">
        <v>674</v>
      </c>
      <c r="J174" s="223">
        <v>50</v>
      </c>
      <c r="K174" s="264"/>
    </row>
    <row r="175" spans="2:11" ht="15" customHeight="1">
      <c r="B175" s="243"/>
      <c r="C175" s="223" t="s">
        <v>100</v>
      </c>
      <c r="D175" s="223"/>
      <c r="E175" s="223"/>
      <c r="F175" s="242" t="s">
        <v>672</v>
      </c>
      <c r="G175" s="223"/>
      <c r="H175" s="223" t="s">
        <v>739</v>
      </c>
      <c r="I175" s="223" t="s">
        <v>740</v>
      </c>
      <c r="J175" s="223"/>
      <c r="K175" s="264"/>
    </row>
    <row r="176" spans="2:11" ht="15" customHeight="1">
      <c r="B176" s="243"/>
      <c r="C176" s="223" t="s">
        <v>54</v>
      </c>
      <c r="D176" s="223"/>
      <c r="E176" s="223"/>
      <c r="F176" s="242" t="s">
        <v>672</v>
      </c>
      <c r="G176" s="223"/>
      <c r="H176" s="223" t="s">
        <v>741</v>
      </c>
      <c r="I176" s="223" t="s">
        <v>742</v>
      </c>
      <c r="J176" s="223">
        <v>1</v>
      </c>
      <c r="K176" s="264"/>
    </row>
    <row r="177" spans="2:11" ht="15" customHeight="1">
      <c r="B177" s="243"/>
      <c r="C177" s="223" t="s">
        <v>50</v>
      </c>
      <c r="D177" s="223"/>
      <c r="E177" s="223"/>
      <c r="F177" s="242" t="s">
        <v>672</v>
      </c>
      <c r="G177" s="223"/>
      <c r="H177" s="223" t="s">
        <v>743</v>
      </c>
      <c r="I177" s="223" t="s">
        <v>674</v>
      </c>
      <c r="J177" s="223">
        <v>20</v>
      </c>
      <c r="K177" s="264"/>
    </row>
    <row r="178" spans="2:11" ht="15" customHeight="1">
      <c r="B178" s="243"/>
      <c r="C178" s="223" t="s">
        <v>101</v>
      </c>
      <c r="D178" s="223"/>
      <c r="E178" s="223"/>
      <c r="F178" s="242" t="s">
        <v>672</v>
      </c>
      <c r="G178" s="223"/>
      <c r="H178" s="223" t="s">
        <v>744</v>
      </c>
      <c r="I178" s="223" t="s">
        <v>674</v>
      </c>
      <c r="J178" s="223">
        <v>255</v>
      </c>
      <c r="K178" s="264"/>
    </row>
    <row r="179" spans="2:11" ht="15" customHeight="1">
      <c r="B179" s="243"/>
      <c r="C179" s="223" t="s">
        <v>102</v>
      </c>
      <c r="D179" s="223"/>
      <c r="E179" s="223"/>
      <c r="F179" s="242" t="s">
        <v>672</v>
      </c>
      <c r="G179" s="223"/>
      <c r="H179" s="223" t="s">
        <v>637</v>
      </c>
      <c r="I179" s="223" t="s">
        <v>674</v>
      </c>
      <c r="J179" s="223">
        <v>10</v>
      </c>
      <c r="K179" s="264"/>
    </row>
    <row r="180" spans="2:11" ht="15" customHeight="1">
      <c r="B180" s="243"/>
      <c r="C180" s="223" t="s">
        <v>103</v>
      </c>
      <c r="D180" s="223"/>
      <c r="E180" s="223"/>
      <c r="F180" s="242" t="s">
        <v>672</v>
      </c>
      <c r="G180" s="223"/>
      <c r="H180" s="223" t="s">
        <v>745</v>
      </c>
      <c r="I180" s="223" t="s">
        <v>706</v>
      </c>
      <c r="J180" s="223"/>
      <c r="K180" s="264"/>
    </row>
    <row r="181" spans="2:11" ht="15" customHeight="1">
      <c r="B181" s="243"/>
      <c r="C181" s="223" t="s">
        <v>746</v>
      </c>
      <c r="D181" s="223"/>
      <c r="E181" s="223"/>
      <c r="F181" s="242" t="s">
        <v>672</v>
      </c>
      <c r="G181" s="223"/>
      <c r="H181" s="223" t="s">
        <v>747</v>
      </c>
      <c r="I181" s="223" t="s">
        <v>706</v>
      </c>
      <c r="J181" s="223"/>
      <c r="K181" s="264"/>
    </row>
    <row r="182" spans="2:11" ht="15" customHeight="1">
      <c r="B182" s="243"/>
      <c r="C182" s="223" t="s">
        <v>735</v>
      </c>
      <c r="D182" s="223"/>
      <c r="E182" s="223"/>
      <c r="F182" s="242" t="s">
        <v>672</v>
      </c>
      <c r="G182" s="223"/>
      <c r="H182" s="223" t="s">
        <v>748</v>
      </c>
      <c r="I182" s="223" t="s">
        <v>706</v>
      </c>
      <c r="J182" s="223"/>
      <c r="K182" s="264"/>
    </row>
    <row r="183" spans="2:11" ht="15" customHeight="1">
      <c r="B183" s="243"/>
      <c r="C183" s="223" t="s">
        <v>105</v>
      </c>
      <c r="D183" s="223"/>
      <c r="E183" s="223"/>
      <c r="F183" s="242" t="s">
        <v>678</v>
      </c>
      <c r="G183" s="223"/>
      <c r="H183" s="223" t="s">
        <v>749</v>
      </c>
      <c r="I183" s="223" t="s">
        <v>674</v>
      </c>
      <c r="J183" s="223">
        <v>50</v>
      </c>
      <c r="K183" s="264"/>
    </row>
    <row r="184" spans="2:11" ht="15" customHeight="1">
      <c r="B184" s="243"/>
      <c r="C184" s="223" t="s">
        <v>750</v>
      </c>
      <c r="D184" s="223"/>
      <c r="E184" s="223"/>
      <c r="F184" s="242" t="s">
        <v>678</v>
      </c>
      <c r="G184" s="223"/>
      <c r="H184" s="223" t="s">
        <v>751</v>
      </c>
      <c r="I184" s="223" t="s">
        <v>752</v>
      </c>
      <c r="J184" s="223"/>
      <c r="K184" s="264"/>
    </row>
    <row r="185" spans="2:11" ht="15" customHeight="1">
      <c r="B185" s="243"/>
      <c r="C185" s="223" t="s">
        <v>753</v>
      </c>
      <c r="D185" s="223"/>
      <c r="E185" s="223"/>
      <c r="F185" s="242" t="s">
        <v>678</v>
      </c>
      <c r="G185" s="223"/>
      <c r="H185" s="223" t="s">
        <v>754</v>
      </c>
      <c r="I185" s="223" t="s">
        <v>752</v>
      </c>
      <c r="J185" s="223"/>
      <c r="K185" s="264"/>
    </row>
    <row r="186" spans="2:11" ht="15" customHeight="1">
      <c r="B186" s="243"/>
      <c r="C186" s="223" t="s">
        <v>755</v>
      </c>
      <c r="D186" s="223"/>
      <c r="E186" s="223"/>
      <c r="F186" s="242" t="s">
        <v>678</v>
      </c>
      <c r="G186" s="223"/>
      <c r="H186" s="223" t="s">
        <v>756</v>
      </c>
      <c r="I186" s="223" t="s">
        <v>752</v>
      </c>
      <c r="J186" s="223"/>
      <c r="K186" s="264"/>
    </row>
    <row r="187" spans="2:11" ht="15" customHeight="1">
      <c r="B187" s="243"/>
      <c r="C187" s="276" t="s">
        <v>757</v>
      </c>
      <c r="D187" s="223"/>
      <c r="E187" s="223"/>
      <c r="F187" s="242" t="s">
        <v>678</v>
      </c>
      <c r="G187" s="223"/>
      <c r="H187" s="223" t="s">
        <v>758</v>
      </c>
      <c r="I187" s="223" t="s">
        <v>759</v>
      </c>
      <c r="J187" s="277" t="s">
        <v>760</v>
      </c>
      <c r="K187" s="264"/>
    </row>
    <row r="188" spans="2:11" ht="15" customHeight="1">
      <c r="B188" s="243"/>
      <c r="C188" s="228" t="s">
        <v>39</v>
      </c>
      <c r="D188" s="223"/>
      <c r="E188" s="223"/>
      <c r="F188" s="242" t="s">
        <v>672</v>
      </c>
      <c r="G188" s="223"/>
      <c r="H188" s="219" t="s">
        <v>761</v>
      </c>
      <c r="I188" s="223" t="s">
        <v>762</v>
      </c>
      <c r="J188" s="223"/>
      <c r="K188" s="264"/>
    </row>
    <row r="189" spans="2:11" ht="15" customHeight="1">
      <c r="B189" s="243"/>
      <c r="C189" s="228" t="s">
        <v>763</v>
      </c>
      <c r="D189" s="223"/>
      <c r="E189" s="223"/>
      <c r="F189" s="242" t="s">
        <v>672</v>
      </c>
      <c r="G189" s="223"/>
      <c r="H189" s="223" t="s">
        <v>764</v>
      </c>
      <c r="I189" s="223" t="s">
        <v>706</v>
      </c>
      <c r="J189" s="223"/>
      <c r="K189" s="264"/>
    </row>
    <row r="190" spans="2:11" ht="15" customHeight="1">
      <c r="B190" s="243"/>
      <c r="C190" s="228" t="s">
        <v>765</v>
      </c>
      <c r="D190" s="223"/>
      <c r="E190" s="223"/>
      <c r="F190" s="242" t="s">
        <v>672</v>
      </c>
      <c r="G190" s="223"/>
      <c r="H190" s="223" t="s">
        <v>766</v>
      </c>
      <c r="I190" s="223" t="s">
        <v>706</v>
      </c>
      <c r="J190" s="223"/>
      <c r="K190" s="264"/>
    </row>
    <row r="191" spans="2:11" ht="15" customHeight="1">
      <c r="B191" s="243"/>
      <c r="C191" s="228" t="s">
        <v>767</v>
      </c>
      <c r="D191" s="223"/>
      <c r="E191" s="223"/>
      <c r="F191" s="242" t="s">
        <v>678</v>
      </c>
      <c r="G191" s="223"/>
      <c r="H191" s="223" t="s">
        <v>768</v>
      </c>
      <c r="I191" s="223" t="s">
        <v>706</v>
      </c>
      <c r="J191" s="223"/>
      <c r="K191" s="264"/>
    </row>
    <row r="192" spans="2:11" ht="15" customHeight="1">
      <c r="B192" s="270"/>
      <c r="C192" s="278"/>
      <c r="D192" s="252"/>
      <c r="E192" s="252"/>
      <c r="F192" s="252"/>
      <c r="G192" s="252"/>
      <c r="H192" s="252"/>
      <c r="I192" s="252"/>
      <c r="J192" s="252"/>
      <c r="K192" s="271"/>
    </row>
    <row r="193" spans="2:11" ht="18.75" customHeight="1">
      <c r="B193" s="219"/>
      <c r="C193" s="223"/>
      <c r="D193" s="223"/>
      <c r="E193" s="223"/>
      <c r="F193" s="242"/>
      <c r="G193" s="223"/>
      <c r="H193" s="223"/>
      <c r="I193" s="223"/>
      <c r="J193" s="223"/>
      <c r="K193" s="219"/>
    </row>
    <row r="194" spans="2:11" ht="18.75" customHeight="1">
      <c r="B194" s="219"/>
      <c r="C194" s="223"/>
      <c r="D194" s="223"/>
      <c r="E194" s="223"/>
      <c r="F194" s="242"/>
      <c r="G194" s="223"/>
      <c r="H194" s="223"/>
      <c r="I194" s="223"/>
      <c r="J194" s="223"/>
      <c r="K194" s="219"/>
    </row>
    <row r="195" spans="2:11" ht="18.75" customHeight="1">
      <c r="B195" s="229"/>
      <c r="C195" s="229"/>
      <c r="D195" s="229"/>
      <c r="E195" s="229"/>
      <c r="F195" s="229"/>
      <c r="G195" s="229"/>
      <c r="H195" s="229"/>
      <c r="I195" s="229"/>
      <c r="J195" s="229"/>
      <c r="K195" s="229"/>
    </row>
    <row r="196" spans="2:11">
      <c r="B196" s="211"/>
      <c r="C196" s="212"/>
      <c r="D196" s="212"/>
      <c r="E196" s="212"/>
      <c r="F196" s="212"/>
      <c r="G196" s="212"/>
      <c r="H196" s="212"/>
      <c r="I196" s="212"/>
      <c r="J196" s="212"/>
      <c r="K196" s="213"/>
    </row>
    <row r="197" spans="2:11" ht="21">
      <c r="B197" s="214"/>
      <c r="C197" s="338" t="s">
        <v>769</v>
      </c>
      <c r="D197" s="338"/>
      <c r="E197" s="338"/>
      <c r="F197" s="338"/>
      <c r="G197" s="338"/>
      <c r="H197" s="338"/>
      <c r="I197" s="338"/>
      <c r="J197" s="338"/>
      <c r="K197" s="215"/>
    </row>
    <row r="198" spans="2:11" ht="25.5" customHeight="1">
      <c r="B198" s="214"/>
      <c r="C198" s="279" t="s">
        <v>770</v>
      </c>
      <c r="D198" s="279"/>
      <c r="E198" s="279"/>
      <c r="F198" s="279" t="s">
        <v>771</v>
      </c>
      <c r="G198" s="280"/>
      <c r="H198" s="337" t="s">
        <v>772</v>
      </c>
      <c r="I198" s="337"/>
      <c r="J198" s="337"/>
      <c r="K198" s="215"/>
    </row>
    <row r="199" spans="2:11" ht="5.25" customHeight="1">
      <c r="B199" s="243"/>
      <c r="C199" s="240"/>
      <c r="D199" s="240"/>
      <c r="E199" s="240"/>
      <c r="F199" s="240"/>
      <c r="G199" s="223"/>
      <c r="H199" s="240"/>
      <c r="I199" s="240"/>
      <c r="J199" s="240"/>
      <c r="K199" s="264"/>
    </row>
    <row r="200" spans="2:11" ht="15" customHeight="1">
      <c r="B200" s="243"/>
      <c r="C200" s="223" t="s">
        <v>762</v>
      </c>
      <c r="D200" s="223"/>
      <c r="E200" s="223"/>
      <c r="F200" s="242" t="s">
        <v>40</v>
      </c>
      <c r="G200" s="223"/>
      <c r="H200" s="335" t="s">
        <v>773</v>
      </c>
      <c r="I200" s="335"/>
      <c r="J200" s="335"/>
      <c r="K200" s="264"/>
    </row>
    <row r="201" spans="2:11" ht="15" customHeight="1">
      <c r="B201" s="243"/>
      <c r="C201" s="249"/>
      <c r="D201" s="223"/>
      <c r="E201" s="223"/>
      <c r="F201" s="242" t="s">
        <v>41</v>
      </c>
      <c r="G201" s="223"/>
      <c r="H201" s="335" t="s">
        <v>774</v>
      </c>
      <c r="I201" s="335"/>
      <c r="J201" s="335"/>
      <c r="K201" s="264"/>
    </row>
    <row r="202" spans="2:11" ht="15" customHeight="1">
      <c r="B202" s="243"/>
      <c r="C202" s="249"/>
      <c r="D202" s="223"/>
      <c r="E202" s="223"/>
      <c r="F202" s="242" t="s">
        <v>44</v>
      </c>
      <c r="G202" s="223"/>
      <c r="H202" s="335" t="s">
        <v>775</v>
      </c>
      <c r="I202" s="335"/>
      <c r="J202" s="335"/>
      <c r="K202" s="264"/>
    </row>
    <row r="203" spans="2:11" ht="15" customHeight="1">
      <c r="B203" s="243"/>
      <c r="C203" s="223"/>
      <c r="D203" s="223"/>
      <c r="E203" s="223"/>
      <c r="F203" s="242" t="s">
        <v>42</v>
      </c>
      <c r="G203" s="223"/>
      <c r="H203" s="335" t="s">
        <v>776</v>
      </c>
      <c r="I203" s="335"/>
      <c r="J203" s="335"/>
      <c r="K203" s="264"/>
    </row>
    <row r="204" spans="2:11" ht="15" customHeight="1">
      <c r="B204" s="243"/>
      <c r="C204" s="223"/>
      <c r="D204" s="223"/>
      <c r="E204" s="223"/>
      <c r="F204" s="242" t="s">
        <v>43</v>
      </c>
      <c r="G204" s="223"/>
      <c r="H204" s="335" t="s">
        <v>777</v>
      </c>
      <c r="I204" s="335"/>
      <c r="J204" s="335"/>
      <c r="K204" s="264"/>
    </row>
    <row r="205" spans="2:11" ht="15" customHeight="1">
      <c r="B205" s="243"/>
      <c r="C205" s="223"/>
      <c r="D205" s="223"/>
      <c r="E205" s="223"/>
      <c r="F205" s="242"/>
      <c r="G205" s="223"/>
      <c r="H205" s="223"/>
      <c r="I205" s="223"/>
      <c r="J205" s="223"/>
      <c r="K205" s="264"/>
    </row>
    <row r="206" spans="2:11" ht="15" customHeight="1">
      <c r="B206" s="243"/>
      <c r="C206" s="223" t="s">
        <v>718</v>
      </c>
      <c r="D206" s="223"/>
      <c r="E206" s="223"/>
      <c r="F206" s="242" t="s">
        <v>75</v>
      </c>
      <c r="G206" s="223"/>
      <c r="H206" s="335" t="s">
        <v>778</v>
      </c>
      <c r="I206" s="335"/>
      <c r="J206" s="335"/>
      <c r="K206" s="264"/>
    </row>
    <row r="207" spans="2:11" ht="15" customHeight="1">
      <c r="B207" s="243"/>
      <c r="C207" s="249"/>
      <c r="D207" s="223"/>
      <c r="E207" s="223"/>
      <c r="F207" s="242" t="s">
        <v>615</v>
      </c>
      <c r="G207" s="223"/>
      <c r="H207" s="335" t="s">
        <v>616</v>
      </c>
      <c r="I207" s="335"/>
      <c r="J207" s="335"/>
      <c r="K207" s="264"/>
    </row>
    <row r="208" spans="2:11" ht="15" customHeight="1">
      <c r="B208" s="243"/>
      <c r="C208" s="223"/>
      <c r="D208" s="223"/>
      <c r="E208" s="223"/>
      <c r="F208" s="242" t="s">
        <v>613</v>
      </c>
      <c r="G208" s="223"/>
      <c r="H208" s="335" t="s">
        <v>779</v>
      </c>
      <c r="I208" s="335"/>
      <c r="J208" s="335"/>
      <c r="K208" s="264"/>
    </row>
    <row r="209" spans="2:11" ht="15" customHeight="1">
      <c r="B209" s="281"/>
      <c r="C209" s="249"/>
      <c r="D209" s="249"/>
      <c r="E209" s="249"/>
      <c r="F209" s="242" t="s">
        <v>617</v>
      </c>
      <c r="G209" s="228"/>
      <c r="H209" s="336" t="s">
        <v>618</v>
      </c>
      <c r="I209" s="336"/>
      <c r="J209" s="336"/>
      <c r="K209" s="282"/>
    </row>
    <row r="210" spans="2:11" ht="15" customHeight="1">
      <c r="B210" s="281"/>
      <c r="C210" s="249"/>
      <c r="D210" s="249"/>
      <c r="E210" s="249"/>
      <c r="F210" s="242" t="s">
        <v>619</v>
      </c>
      <c r="G210" s="228"/>
      <c r="H210" s="336" t="s">
        <v>780</v>
      </c>
      <c r="I210" s="336"/>
      <c r="J210" s="336"/>
      <c r="K210" s="282"/>
    </row>
    <row r="211" spans="2:11" ht="15" customHeight="1">
      <c r="B211" s="281"/>
      <c r="C211" s="249"/>
      <c r="D211" s="249"/>
      <c r="E211" s="249"/>
      <c r="F211" s="283"/>
      <c r="G211" s="228"/>
      <c r="H211" s="284"/>
      <c r="I211" s="284"/>
      <c r="J211" s="284"/>
      <c r="K211" s="282"/>
    </row>
    <row r="212" spans="2:11" ht="15" customHeight="1">
      <c r="B212" s="281"/>
      <c r="C212" s="223" t="s">
        <v>742</v>
      </c>
      <c r="D212" s="249"/>
      <c r="E212" s="249"/>
      <c r="F212" s="242">
        <v>1</v>
      </c>
      <c r="G212" s="228"/>
      <c r="H212" s="336" t="s">
        <v>781</v>
      </c>
      <c r="I212" s="336"/>
      <c r="J212" s="336"/>
      <c r="K212" s="282"/>
    </row>
    <row r="213" spans="2:11" ht="15" customHeight="1">
      <c r="B213" s="281"/>
      <c r="C213" s="249"/>
      <c r="D213" s="249"/>
      <c r="E213" s="249"/>
      <c r="F213" s="242">
        <v>2</v>
      </c>
      <c r="G213" s="228"/>
      <c r="H213" s="336" t="s">
        <v>782</v>
      </c>
      <c r="I213" s="336"/>
      <c r="J213" s="336"/>
      <c r="K213" s="282"/>
    </row>
    <row r="214" spans="2:11" ht="15" customHeight="1">
      <c r="B214" s="281"/>
      <c r="C214" s="249"/>
      <c r="D214" s="249"/>
      <c r="E214" s="249"/>
      <c r="F214" s="242">
        <v>3</v>
      </c>
      <c r="G214" s="228"/>
      <c r="H214" s="336" t="s">
        <v>783</v>
      </c>
      <c r="I214" s="336"/>
      <c r="J214" s="336"/>
      <c r="K214" s="282"/>
    </row>
    <row r="215" spans="2:11" ht="15" customHeight="1">
      <c r="B215" s="281"/>
      <c r="C215" s="249"/>
      <c r="D215" s="249"/>
      <c r="E215" s="249"/>
      <c r="F215" s="242">
        <v>4</v>
      </c>
      <c r="G215" s="228"/>
      <c r="H215" s="336" t="s">
        <v>784</v>
      </c>
      <c r="I215" s="336"/>
      <c r="J215" s="336"/>
      <c r="K215" s="282"/>
    </row>
    <row r="216" spans="2:11" ht="12.75" customHeight="1">
      <c r="B216" s="285"/>
      <c r="C216" s="286"/>
      <c r="D216" s="286"/>
      <c r="E216" s="286"/>
      <c r="F216" s="286"/>
      <c r="G216" s="286"/>
      <c r="H216" s="286"/>
      <c r="I216" s="286"/>
      <c r="J216" s="286"/>
      <c r="K216" s="287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SO 01 - SO 01</vt:lpstr>
      <vt:lpstr>SO 02 - SO 02</vt:lpstr>
      <vt:lpstr>SO 03 - SO 03</vt:lpstr>
      <vt:lpstr>SO 04 - VRN</vt:lpstr>
      <vt:lpstr>Pokyny pro vyplnění</vt:lpstr>
      <vt:lpstr>'Rekapitulace stavby'!Názvy_tisku</vt:lpstr>
      <vt:lpstr>'SO 01 - SO 01'!Názvy_tisku</vt:lpstr>
      <vt:lpstr>'SO 02 - SO 02'!Názvy_tisku</vt:lpstr>
      <vt:lpstr>'SO 03 - SO 03'!Názvy_tisku</vt:lpstr>
      <vt:lpstr>'SO 04 - VRN'!Názvy_tisku</vt:lpstr>
      <vt:lpstr>'Pokyny pro vyplnění'!Oblast_tisku</vt:lpstr>
      <vt:lpstr>'Rekapitulace stavby'!Oblast_tisku</vt:lpstr>
      <vt:lpstr>'SO 01 - SO 01'!Oblast_tisku</vt:lpstr>
      <vt:lpstr>'SO 02 - SO 02'!Oblast_tisku</vt:lpstr>
      <vt:lpstr>'SO 03 - SO 03'!Oblast_tisku</vt:lpstr>
      <vt:lpstr>'SO 04 - VRN'!Oblast_tisku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Desenský Jiří, DiS.</dc:creator>
  <cp:lastModifiedBy>Desenský Jiří, DiS.</cp:lastModifiedBy>
  <dcterms:created xsi:type="dcterms:W3CDTF">2018-11-21T06:20:15Z</dcterms:created>
  <dcterms:modified xsi:type="dcterms:W3CDTF">2018-11-21T06:38:50Z</dcterms:modified>
</cp:coreProperties>
</file>